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\OneDrive\Desktop\AGE 9.6.26\ADB Sindical\"/>
    </mc:Choice>
  </mc:AlternateContent>
  <xr:revisionPtr revIDLastSave="0" documentId="13_ncr:1_{B1AC24FF-2A11-4D06-BDB9-2745AD63CFAD}" xr6:coauthVersionLast="47" xr6:coauthVersionMax="47" xr10:uidLastSave="{00000000-0000-0000-0000-000000000000}"/>
  <bookViews>
    <workbookView xWindow="-120" yWindow="-120" windowWidth="29040" windowHeight="15720" tabRatio="63" xr2:uid="{F244C3FB-3761-421D-A181-8E308F29BF7E}"/>
  </bookViews>
  <sheets>
    <sheet name="MENU" sheetId="33" r:id="rId1"/>
    <sheet name="Simulação EX" sheetId="31" r:id="rId2"/>
    <sheet name="Dados EX" sheetId="21" state="hidden" r:id="rId3"/>
    <sheet name="Simulação BR" sheetId="32" r:id="rId4"/>
    <sheet name="Dados BR" sheetId="3" state="hidden" r:id="rId5"/>
  </sheets>
  <definedNames>
    <definedName name="_xlcn.WorksheetConnection_CCECFE.xlsxCARGO_IREX" hidden="1">CARGO_IREX</definedName>
    <definedName name="_xlcn.WorksheetConnection_CCECFE.xlsxCARGO_RB" hidden="1">CARGO_RB</definedName>
    <definedName name="_xlcn.WorksheetConnection_CCECFE.xlsxFATOR_IREX" hidden="1">FATOR_IREX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FATOR_IREX" name="FATOR_IREX" connection="WorksheetConnection_CCE CFE.xlsx!FATOR_IREX"/>
          <x15:modelTable id="CARGO_RB" name="CARGO_RB" connection="WorksheetConnection_CCE CFE.xlsx!CARGO_RB"/>
          <x15:modelTable id="CARGO_IREX" name="CARGO_IREX" connection="WorksheetConnection_CCE CFE.xlsx!CARGO_IREX"/>
        </x15:modelTables>
      </x15:dataModel>
    </ext>
  </extLst>
</workbook>
</file>

<file path=xl/calcChain.xml><?xml version="1.0" encoding="utf-8"?>
<calcChain xmlns="http://schemas.openxmlformats.org/spreadsheetml/2006/main">
  <c r="G12" i="31" l="1"/>
  <c r="D12" i="32"/>
  <c r="D40" i="31" l="1"/>
  <c r="G20" i="31"/>
  <c r="G10" i="31"/>
  <c r="D17" i="32"/>
  <c r="D22" i="32"/>
  <c r="D20" i="31"/>
  <c r="D19" i="31"/>
  <c r="G19" i="31" s="1"/>
  <c r="G11" i="31"/>
  <c r="D19" i="32" l="1"/>
  <c r="D23" i="32" s="1"/>
  <c r="D14" i="31"/>
  <c r="D15" i="31" s="1"/>
  <c r="D22" i="31"/>
  <c r="D35" i="31" s="1"/>
  <c r="F27" i="32" l="1"/>
  <c r="D28" i="31"/>
  <c r="D37" i="31" s="1"/>
  <c r="F45" i="31" s="1"/>
  <c r="D41" i="3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5EB708-8F1B-48F1-B666-25FB31A6299F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B8CA553-BA67-4AAD-BB9D-69D174FB36E6}" name="WorksheetConnection_CCE CFE.xlsx!CARGO_IREX" type="102" refreshedVersion="8" minRefreshableVersion="5">
    <extLst>
      <ext xmlns:x15="http://schemas.microsoft.com/office/spreadsheetml/2010/11/main" uri="{DE250136-89BD-433C-8126-D09CA5730AF9}">
        <x15:connection id="CARGO_IREX">
          <x15:rangePr sourceName="_xlcn.WorksheetConnection_CCECFE.xlsxCARGO_IREX"/>
        </x15:connection>
      </ext>
    </extLst>
  </connection>
  <connection id="3" xr16:uid="{A54627DE-57BF-451A-9837-517284B71C1F}" name="WorksheetConnection_CCE CFE.xlsx!CARGO_RB" type="102" refreshedVersion="8" minRefreshableVersion="5">
    <extLst>
      <ext xmlns:x15="http://schemas.microsoft.com/office/spreadsheetml/2010/11/main" uri="{DE250136-89BD-433C-8126-D09CA5730AF9}">
        <x15:connection id="CARGO_RB" autoDelete="1">
          <x15:rangePr sourceName="_xlcn.WorksheetConnection_CCECFE.xlsxCARGO_RB"/>
        </x15:connection>
      </ext>
    </extLst>
  </connection>
  <connection id="4" xr16:uid="{E2DDB828-0A3B-4C91-A04A-556BE1F8A230}" name="WorksheetConnection_CCE CFE.xlsx!FATOR_IREX" type="102" refreshedVersion="8" minRefreshableVersion="5">
    <extLst>
      <ext xmlns:x15="http://schemas.microsoft.com/office/spreadsheetml/2010/11/main" uri="{DE250136-89BD-433C-8126-D09CA5730AF9}">
        <x15:connection id="FATOR_IREX">
          <x15:rangePr sourceName="_xlcn.WorksheetConnection_CCECFE.xlsxFATOR_IREX"/>
        </x15:connection>
      </ext>
    </extLst>
  </connection>
</connections>
</file>

<file path=xl/sharedStrings.xml><?xml version="1.0" encoding="utf-8"?>
<sst xmlns="http://schemas.openxmlformats.org/spreadsheetml/2006/main" count="1165" uniqueCount="585">
  <si>
    <t>Selecione o Cargo &gt;</t>
  </si>
  <si>
    <t>PS</t>
  </si>
  <si>
    <t>Subsídio</t>
  </si>
  <si>
    <t>FCE/ CCE 2026</t>
  </si>
  <si>
    <t>Selecione FCE/ CCE &gt;</t>
  </si>
  <si>
    <t>FCE-7 </t>
  </si>
  <si>
    <t>FCE/ CCE</t>
  </si>
  <si>
    <t>TOTAL RENDIMENTOS</t>
  </si>
  <si>
    <t>Valor mensalidade ADB</t>
  </si>
  <si>
    <t>Simulação reajuste da mensalidade</t>
  </si>
  <si>
    <t>Reajuste mensalidade</t>
  </si>
  <si>
    <t>CARGO</t>
  </si>
  <si>
    <t>MINISTRO DE PRIMEIRA CLASSE</t>
  </si>
  <si>
    <t>MINISTRO DE SEGUNDA CLASSE</t>
  </si>
  <si>
    <t>CONSELHEIRO</t>
  </si>
  <si>
    <t>PRIMEIRO SECRETARIO</t>
  </si>
  <si>
    <t>SEGUNDO SECRETARIO</t>
  </si>
  <si>
    <t>TERCEIRO SECRETARIO</t>
  </si>
  <si>
    <t>C</t>
  </si>
  <si>
    <t>IRB do Cargo</t>
  </si>
  <si>
    <t>Selecione a Função &gt;</t>
  </si>
  <si>
    <t>CHEFE DE MISSÃO DIPLOMÁTICA</t>
  </si>
  <si>
    <t>IRB da Função</t>
  </si>
  <si>
    <t>Selecione o Posto &gt;</t>
  </si>
  <si>
    <t>BRASEMB ADIS ABEBA</t>
  </si>
  <si>
    <t>IRB do Posto</t>
  </si>
  <si>
    <t>(201) Retribuição básica</t>
  </si>
  <si>
    <t>(341) Artigo 46 Lei 11440/06</t>
  </si>
  <si>
    <t>IREX</t>
  </si>
  <si>
    <t>Cargo/ Função</t>
  </si>
  <si>
    <t>IREX Cargo</t>
  </si>
  <si>
    <t>Posto</t>
  </si>
  <si>
    <t>IREX Posto</t>
  </si>
  <si>
    <t>(211) IREX</t>
  </si>
  <si>
    <t>GETS</t>
  </si>
  <si>
    <t>Informe total de anos completos no exterior &gt;</t>
  </si>
  <si>
    <t>(224) GETS</t>
  </si>
  <si>
    <t>Auxílio-Familiar</t>
  </si>
  <si>
    <t>Cônjuge ou companheiro &gt;</t>
  </si>
  <si>
    <t>Filhos e outros dependentes &gt;</t>
  </si>
  <si>
    <t>(231) Auxílio-Familiar</t>
  </si>
  <si>
    <t>A</t>
  </si>
  <si>
    <t>REGIÃO</t>
  </si>
  <si>
    <t>CONSBRAS NOVA YORK</t>
  </si>
  <si>
    <t>AMÉRICA DO NORTE</t>
  </si>
  <si>
    <t>BRASEMB LONDRES</t>
  </si>
  <si>
    <t>EUROPA</t>
  </si>
  <si>
    <t>BRASEMB MAPUTO</t>
  </si>
  <si>
    <t>D</t>
  </si>
  <si>
    <t>ÁFRICA</t>
  </si>
  <si>
    <t>MSC</t>
  </si>
  <si>
    <t>BRASEMB BERLIM</t>
  </si>
  <si>
    <t>SS</t>
  </si>
  <si>
    <t>BRASEMB ASSUNÇÃO</t>
  </si>
  <si>
    <t>AMÉRICA DO SUL</t>
  </si>
  <si>
    <t>C (CHEFE DE REPARTIÇÃO CONSULAR, CHEFE DE SECOM)</t>
  </si>
  <si>
    <t>BRASEMB QUITO</t>
  </si>
  <si>
    <t>MPC</t>
  </si>
  <si>
    <t> </t>
  </si>
  <si>
    <t>BRASEMB BELMOPAN</t>
  </si>
  <si>
    <t>AMÉRICA CENTRAL</t>
  </si>
  <si>
    <t>CONSBRAS CANTÃO</t>
  </si>
  <si>
    <t>ÁSIA</t>
  </si>
  <si>
    <t>BRASEMB LISBOA</t>
  </si>
  <si>
    <t>BRASEMB SARAJEVO</t>
  </si>
  <si>
    <t>B</t>
  </si>
  <si>
    <t>CONSBRAS HAMAMATSU</t>
  </si>
  <si>
    <t>TS</t>
  </si>
  <si>
    <t>DELBRASONU</t>
  </si>
  <si>
    <t>BRASEMB ATENAS</t>
  </si>
  <si>
    <t>CONSBRAS LISBOA</t>
  </si>
  <si>
    <t>CONSBRAS HONG KONG</t>
  </si>
  <si>
    <t>BRASEMB GUATEMALA</t>
  </si>
  <si>
    <t>BRASEMB ISLAMABAD</t>
  </si>
  <si>
    <t>BRASEMB BERNA</t>
  </si>
  <si>
    <t>BRASEMB PRAIA</t>
  </si>
  <si>
    <t>BRASEMB MONTEVIDÉU</t>
  </si>
  <si>
    <t>BRASEMB BANGKOK</t>
  </si>
  <si>
    <t>BRASEMB ABUJA</t>
  </si>
  <si>
    <t>BRASEMB CAMBERRA</t>
  </si>
  <si>
    <t>OCEANIA</t>
  </si>
  <si>
    <t>BRASEMB MASCATE</t>
  </si>
  <si>
    <t>CONSBRAS CHENGDU</t>
  </si>
  <si>
    <t>CONSBRAS SANTA CRUZ DE LA SIERRA</t>
  </si>
  <si>
    <t>BRASEMB HANÓI</t>
  </si>
  <si>
    <t>BRASEMB PHNOM PENH</t>
  </si>
  <si>
    <t>BRASEMB KINGSTOWN</t>
  </si>
  <si>
    <t>BRASEMB BRUXELAS</t>
  </si>
  <si>
    <t>BRASEMB NICÓSIA</t>
  </si>
  <si>
    <t>CONSBRAS HARTFORD</t>
  </si>
  <si>
    <t>BRASEMB CAIRO</t>
  </si>
  <si>
    <t>BRASEMB LIMA</t>
  </si>
  <si>
    <t>BRASEMB BOGOTÁ</t>
  </si>
  <si>
    <t>BRASEMB LA PAZ</t>
  </si>
  <si>
    <t>CONSBRAS AMSTERDÃ</t>
  </si>
  <si>
    <t>CONSBRAS TORONTO</t>
  </si>
  <si>
    <t>BRASEMB TEERÃ</t>
  </si>
  <si>
    <t>CONSBRAS PUERTO IGUAZÚ</t>
  </si>
  <si>
    <t>BRASEMB TEGUCIGALPA</t>
  </si>
  <si>
    <t>BRASEMB PEQUIM</t>
  </si>
  <si>
    <t>DELBRASGEN</t>
  </si>
  <si>
    <t>CONSBRAS SYDNEY</t>
  </si>
  <si>
    <t>BRASEMB SÃO JOSÉ</t>
  </si>
  <si>
    <t>BRASEMB CONACRI</t>
  </si>
  <si>
    <t>BRASALADI</t>
  </si>
  <si>
    <t>CONSBRAS RIVERA</t>
  </si>
  <si>
    <t>CONSBRAS LUANDA</t>
  </si>
  <si>
    <t>BRASEMB BAKU</t>
  </si>
  <si>
    <t>CONSBRAS XANGAI</t>
  </si>
  <si>
    <t>CONSBRAS MONTREAL</t>
  </si>
  <si>
    <t>BRASEMB BUENOS AIRES</t>
  </si>
  <si>
    <t>BRASEMB PRETÓRIA</t>
  </si>
  <si>
    <t>DELBRASUPA</t>
  </si>
  <si>
    <t>BRASEMB MINSK</t>
  </si>
  <si>
    <t>CONSBRAS WASHINGTON</t>
  </si>
  <si>
    <t>BRASEMB WASHINGTON</t>
  </si>
  <si>
    <t>BRASEMB HELSINQUE</t>
  </si>
  <si>
    <t>CONSBRAS HOUSTON</t>
  </si>
  <si>
    <t>BRASEMB CARACAS</t>
  </si>
  <si>
    <t>BRASEMB NOVA DELHI</t>
  </si>
  <si>
    <t>BRASEMB PARIS</t>
  </si>
  <si>
    <t>BRASEMB ARGEL</t>
  </si>
  <si>
    <t>BRASEMB SANTIAGO</t>
  </si>
  <si>
    <t>CONSBRAS GENEBRA</t>
  </si>
  <si>
    <t>BRASEMB MOSCOU</t>
  </si>
  <si>
    <t>REBRASFAO</t>
  </si>
  <si>
    <t>BRASEMB OTTAWA</t>
  </si>
  <si>
    <t>BRASEMB KATMANDU</t>
  </si>
  <si>
    <t>CONSBRAS COCHABAMBA</t>
  </si>
  <si>
    <t>BRASEMB VATICANO</t>
  </si>
  <si>
    <t>BRASEMB ABU DHABI</t>
  </si>
  <si>
    <t>BRASEMB BRATISLAVA</t>
  </si>
  <si>
    <t>BRASEMB TEL AVIV</t>
  </si>
  <si>
    <t>BRASEMB PARAMARIBO</t>
  </si>
  <si>
    <t>BRASEMB SÃO DOMINGOS</t>
  </si>
  <si>
    <t>BRASEMB TBILISI</t>
  </si>
  <si>
    <t>BRASEMB TÓQUIO</t>
  </si>
  <si>
    <t>CONSBRAS CIUDAD DEL ESTE</t>
  </si>
  <si>
    <t>CONSBRAS LAGOS</t>
  </si>
  <si>
    <t>BRASEMB MÉXICO</t>
  </si>
  <si>
    <t>BRASEMB VIENA</t>
  </si>
  <si>
    <t>BRASEMB HAVANA</t>
  </si>
  <si>
    <t>CONSBRAS LONDRES</t>
  </si>
  <si>
    <t>CONSBRAS BRUXELAS</t>
  </si>
  <si>
    <t>BRASEMB SÓFIA</t>
  </si>
  <si>
    <t>BRASEMB UAGADUGU</t>
  </si>
  <si>
    <t>DELBRASAIEA</t>
  </si>
  <si>
    <t>DELBRASDESARM</t>
  </si>
  <si>
    <t>BRASEMB BUDAPESTE</t>
  </si>
  <si>
    <t>BRASEMB NASSAU</t>
  </si>
  <si>
    <t>CONSBRAS LOS ANGELES</t>
  </si>
  <si>
    <t>BRASEMB CASTRIES</t>
  </si>
  <si>
    <t>CONSBRAS PORTO</t>
  </si>
  <si>
    <t>BRASEMB LIBREVILLE</t>
  </si>
  <si>
    <t>CONSBRAS MIAMI</t>
  </si>
  <si>
    <t>DELBRASOMC</t>
  </si>
  <si>
    <t>CONSBRAS ORLANDO</t>
  </si>
  <si>
    <t>BRASEMB MADRI</t>
  </si>
  <si>
    <t>CONSBRAS TÓQUIO</t>
  </si>
  <si>
    <t>DELBRASMONT</t>
  </si>
  <si>
    <t>BRASEMB NAIRÓBI</t>
  </si>
  <si>
    <t>BRASEMB KUALA LUMPUR</t>
  </si>
  <si>
    <t>BRASEMB DACAR</t>
  </si>
  <si>
    <t>BRASEMB KIEV</t>
  </si>
  <si>
    <t>BRASEMB WINDHOEK</t>
  </si>
  <si>
    <t>DELBRASCPLP</t>
  </si>
  <si>
    <t>BRASEMB PORTO PRÍNCIPE</t>
  </si>
  <si>
    <t>CONSBRAS ZURIQUE</t>
  </si>
  <si>
    <t>REBRASLON</t>
  </si>
  <si>
    <t>BRASEMB DUBLIN</t>
  </si>
  <si>
    <t>BRASEMB LUANDA</t>
  </si>
  <si>
    <t>BRASEUROPA</t>
  </si>
  <si>
    <t>EFNY</t>
  </si>
  <si>
    <t>CONSBRAS MADRI</t>
  </si>
  <si>
    <t>BRASEMB RABAT</t>
  </si>
  <si>
    <t>BRASEMB OSLO</t>
  </si>
  <si>
    <t>BRASEMB KINGSTON</t>
  </si>
  <si>
    <t>BRASEMB NOUAKCHOTT</t>
  </si>
  <si>
    <t>BRASEMB PRAGA</t>
  </si>
  <si>
    <t>CONSBRAS PARIS</t>
  </si>
  <si>
    <t>CONSBRAS BOSTON</t>
  </si>
  <si>
    <t>BRASEMB IEREVAN</t>
  </si>
  <si>
    <t>BRASEMB SINGAPURA</t>
  </si>
  <si>
    <t>BRASEMB BRIDGETOWN</t>
  </si>
  <si>
    <t>BRASEMB KUWAIT</t>
  </si>
  <si>
    <t>CONSBRAS EDIMBURGO</t>
  </si>
  <si>
    <t>BRASEMB ROMA</t>
  </si>
  <si>
    <t>BRASEMB ANCARA</t>
  </si>
  <si>
    <t>BRASEMB LIUBLIANA</t>
  </si>
  <si>
    <t>CONSBRAS VANCOUVER</t>
  </si>
  <si>
    <t>BRASEMB BELGRADO</t>
  </si>
  <si>
    <t>BRASEMB IAUNDÊ</t>
  </si>
  <si>
    <t>DELPARIS</t>
  </si>
  <si>
    <t>BRASEMB HAIA</t>
  </si>
  <si>
    <t>BRASEMB JACARTA</t>
  </si>
  <si>
    <t>BRASEMB PYONGYANG</t>
  </si>
  <si>
    <t>ER RAMALA</t>
  </si>
  <si>
    <t>CONSBRAS ISTAMBUL</t>
  </si>
  <si>
    <t>BRASEMB MANILA</t>
  </si>
  <si>
    <t>BRASEMB ZAGREB</t>
  </si>
  <si>
    <t>BRASEMB PANAMÁ</t>
  </si>
  <si>
    <t>BRASEMB VARSÓVIA</t>
  </si>
  <si>
    <t>BRASEMB MANAMA</t>
  </si>
  <si>
    <t>BRASEMB ESTOCOLMO</t>
  </si>
  <si>
    <t>BRASEMB YANGON</t>
  </si>
  <si>
    <t>CONSBRAS MILÃO</t>
  </si>
  <si>
    <t>DELBRASEAN</t>
  </si>
  <si>
    <t>BRASEMB KIGALI</t>
  </si>
  <si>
    <t>BRASEMB LUSACA</t>
  </si>
  <si>
    <t>BRASEMB BAMAKO</t>
  </si>
  <si>
    <t>CONSBRAS FRANKFURT</t>
  </si>
  <si>
    <t>CONSBRAS MUMBAI</t>
  </si>
  <si>
    <t>BRASEMB LOMÉ</t>
  </si>
  <si>
    <t>CONSBRAS MARSELHA</t>
  </si>
  <si>
    <t>CONSBRAS MONTEVIDÉU</t>
  </si>
  <si>
    <t>BRASEMB ABIDJÃ</t>
  </si>
  <si>
    <t>VC ARTIGAS</t>
  </si>
  <si>
    <t>CONSBRAS SANTIAGO</t>
  </si>
  <si>
    <t>CONSBRAS FARO</t>
  </si>
  <si>
    <t>BRASEMB COTONOU</t>
  </si>
  <si>
    <t>BRASEMB MALABO</t>
  </si>
  <si>
    <t>CONSBRAS MUNIQUE</t>
  </si>
  <si>
    <t>BRASEMB DACA</t>
  </si>
  <si>
    <t>CONSBRAS ASSUNÇÃO</t>
  </si>
  <si>
    <t>BRASEMB COPENHAGUE</t>
  </si>
  <si>
    <t>BRASEMB TALIN</t>
  </si>
  <si>
    <t>VC ENCARNACIÓN</t>
  </si>
  <si>
    <t>CONSBRAS MÉXICO</t>
  </si>
  <si>
    <t>BRASEMB TÚNIS</t>
  </si>
  <si>
    <t>EC TAIPÉ</t>
  </si>
  <si>
    <t>CONSBRAS NAGOIA</t>
  </si>
  <si>
    <t>CONSBRAS BARCELONA</t>
  </si>
  <si>
    <t>BRASEMB BAGDÁ</t>
  </si>
  <si>
    <t>CONSBRAS ROMA</t>
  </si>
  <si>
    <t>BRASEMB WELLINGTON</t>
  </si>
  <si>
    <t>BRASEMB TIRANA</t>
  </si>
  <si>
    <t>BRASEMB ASTANA</t>
  </si>
  <si>
    <t>BRASEMB BEIRUTE</t>
  </si>
  <si>
    <t>BRASEMB PORT OF SPAIN</t>
  </si>
  <si>
    <t>CONSBRAS CIDADE DO CABO</t>
  </si>
  <si>
    <t>BRASEMB GEORGETOWN</t>
  </si>
  <si>
    <t>BRASEMB AMÃ</t>
  </si>
  <si>
    <t>CONSBRAS ATLANTA</t>
  </si>
  <si>
    <t>BRASEMB SÃO TOMÉ</t>
  </si>
  <si>
    <t>BRASEMB COLOMBO</t>
  </si>
  <si>
    <t>BRASEMB BISSAU</t>
  </si>
  <si>
    <t>BRASEMB MANÁGUA</t>
  </si>
  <si>
    <t>BRASUNESCO</t>
  </si>
  <si>
    <t>BRASEMB RIADE</t>
  </si>
  <si>
    <t>CONSBRAS SALTOS DEL GUAIRÁ</t>
  </si>
  <si>
    <t>CONSBRAS BUENOS AIRES</t>
  </si>
  <si>
    <t>CONSBRAS CHICAGO</t>
  </si>
  <si>
    <t>BRASEMB BRAZZAVILLE</t>
  </si>
  <si>
    <t>BRASEMB BUCARESTE</t>
  </si>
  <si>
    <t>BRASEMB DÍLI</t>
  </si>
  <si>
    <t>BRASEMB KINSHASA</t>
  </si>
  <si>
    <t>BRASEMB SEUL</t>
  </si>
  <si>
    <t>CONSBRAS PUERTO QUIJARRO</t>
  </si>
  <si>
    <t>CONSBRAS CÓRDOBA</t>
  </si>
  <si>
    <t>BRASEMB DOHA</t>
  </si>
  <si>
    <t>BRASEMB HARARE</t>
  </si>
  <si>
    <t>FCE-17 </t>
  </si>
  <si>
    <t>FCE-16 </t>
  </si>
  <si>
    <t>FCE-15 </t>
  </si>
  <si>
    <t>FCE-14 </t>
  </si>
  <si>
    <t>FCE-13 </t>
  </si>
  <si>
    <t>FCE-12 </t>
  </si>
  <si>
    <t>FCE-11 </t>
  </si>
  <si>
    <t>FCE-10 </t>
  </si>
  <si>
    <t>FCE-9 </t>
  </si>
  <si>
    <t>FCE-8 </t>
  </si>
  <si>
    <t>FCE-6 </t>
  </si>
  <si>
    <t>FCE-5 </t>
  </si>
  <si>
    <t>FCE-4 </t>
  </si>
  <si>
    <t>FCE-3 </t>
  </si>
  <si>
    <t>FCE-2 </t>
  </si>
  <si>
    <t>FCE-1 </t>
  </si>
  <si>
    <t>SIGLA CARGO</t>
  </si>
  <si>
    <t>CCE-18 </t>
  </si>
  <si>
    <t>FCE/CCE</t>
  </si>
  <si>
    <t>CCE-1</t>
  </si>
  <si>
    <t>CCE-2</t>
  </si>
  <si>
    <t>CCE-3</t>
  </si>
  <si>
    <t>CCE-4</t>
  </si>
  <si>
    <t>CCE-5</t>
  </si>
  <si>
    <t>CCE-6</t>
  </si>
  <si>
    <t>CCE-7</t>
  </si>
  <si>
    <t>CCE-8</t>
  </si>
  <si>
    <t>CCE-9</t>
  </si>
  <si>
    <t>CCE-10</t>
  </si>
  <si>
    <t>CCE-11</t>
  </si>
  <si>
    <t>CCE-12</t>
  </si>
  <si>
    <t>CCE-13</t>
  </si>
  <si>
    <t>CCE-14</t>
  </si>
  <si>
    <t>CCE-15</t>
  </si>
  <si>
    <t>CCE-16</t>
  </si>
  <si>
    <t>CCE-17</t>
  </si>
  <si>
    <t>POSTO</t>
  </si>
  <si>
    <t>Chefe de missão diplomática</t>
  </si>
  <si>
    <t>C (Chefe de repartição consular, Chefe de SECOM)</t>
  </si>
  <si>
    <t>SEM FUNÇÃO</t>
  </si>
  <si>
    <t>CARGO, FUNÇÃO OU EMPREGO</t>
  </si>
  <si>
    <t>CADASTRO ADB</t>
  </si>
  <si>
    <t>GRUPO</t>
  </si>
  <si>
    <t>CHEFE</t>
  </si>
  <si>
    <t>MC</t>
  </si>
  <si>
    <t>C/SEC/DIP</t>
  </si>
  <si>
    <t>OC/AC</t>
  </si>
  <si>
    <t>ÍNDICE RB DO POSTO</t>
  </si>
  <si>
    <t>FATOR DE CONVERSÃO IREX DO POSTO</t>
  </si>
  <si>
    <t>M Montevidéu</t>
  </si>
  <si>
    <t>E Abidjã</t>
  </si>
  <si>
    <t>E Abu Dhabi</t>
  </si>
  <si>
    <t>E Abuja</t>
  </si>
  <si>
    <t>BRASEMB ACRA</t>
  </si>
  <si>
    <t>E Acra</t>
  </si>
  <si>
    <t>E Adis Abeba</t>
  </si>
  <si>
    <t>E Amã</t>
  </si>
  <si>
    <t>E Ancara</t>
  </si>
  <si>
    <t>E Argel</t>
  </si>
  <si>
    <t>E Assunção</t>
  </si>
  <si>
    <t>E Astana</t>
  </si>
  <si>
    <t>E Atenas</t>
  </si>
  <si>
    <t>E Bagdá</t>
  </si>
  <si>
    <t>E Baku</t>
  </si>
  <si>
    <t>E Bamako</t>
  </si>
  <si>
    <t>1*</t>
  </si>
  <si>
    <t>E Bangkok</t>
  </si>
  <si>
    <t>E Beirute</t>
  </si>
  <si>
    <t>E Belgrado</t>
  </si>
  <si>
    <t>E Belmopan</t>
  </si>
  <si>
    <t>E Berlim</t>
  </si>
  <si>
    <t>E Berna</t>
  </si>
  <si>
    <t>E Bissau</t>
  </si>
  <si>
    <t>E Bogotá</t>
  </si>
  <si>
    <t>E Bratislava</t>
  </si>
  <si>
    <t>E Brazzaville</t>
  </si>
  <si>
    <t>E Bridgetown</t>
  </si>
  <si>
    <t>E Bruxelas</t>
  </si>
  <si>
    <t>E Bucareste</t>
  </si>
  <si>
    <t>E Budapeste</t>
  </si>
  <si>
    <t>E Buenos Aires</t>
  </si>
  <si>
    <t>E Cairo</t>
  </si>
  <si>
    <t>E Camberra</t>
  </si>
  <si>
    <t>E Caracas</t>
  </si>
  <si>
    <t>BRASEMB CARTUM</t>
  </si>
  <si>
    <t>E Cartum</t>
  </si>
  <si>
    <t>E Castries</t>
  </si>
  <si>
    <t>E Colombo</t>
  </si>
  <si>
    <t>E Conacri</t>
  </si>
  <si>
    <t>E Copenhague</t>
  </si>
  <si>
    <t>E Cotonou</t>
  </si>
  <si>
    <t>E Daca</t>
  </si>
  <si>
    <t>E Dacar</t>
  </si>
  <si>
    <t>BRASEMB DAMASCO</t>
  </si>
  <si>
    <t>E Damasco</t>
  </si>
  <si>
    <t>BRASEMB DAR ES SALAAM</t>
  </si>
  <si>
    <t>E Dar es Salaam</t>
  </si>
  <si>
    <t>E Díli</t>
  </si>
  <si>
    <t>E Doha</t>
  </si>
  <si>
    <t>E Dublin</t>
  </si>
  <si>
    <t>E Estocolmo</t>
  </si>
  <si>
    <t>BRASEMB GABORONE</t>
  </si>
  <si>
    <t>E Gaborone</t>
  </si>
  <si>
    <t>E Georgetown</t>
  </si>
  <si>
    <t>E Guatemala</t>
  </si>
  <si>
    <t>E Haia</t>
  </si>
  <si>
    <t>E Hanói</t>
  </si>
  <si>
    <t>E Harare</t>
  </si>
  <si>
    <t>E Havana</t>
  </si>
  <si>
    <t>E Helsinque</t>
  </si>
  <si>
    <t>E Iaundê</t>
  </si>
  <si>
    <t>E Ierevan</t>
  </si>
  <si>
    <t>E Islamabade</t>
  </si>
  <si>
    <t>E Jacarta</t>
  </si>
  <si>
    <t>E Katmandu</t>
  </si>
  <si>
    <t>E Kiev</t>
  </si>
  <si>
    <t>E Kigali</t>
  </si>
  <si>
    <t>E Kingston</t>
  </si>
  <si>
    <t>E Kingstown</t>
  </si>
  <si>
    <t>E Kinshasa</t>
  </si>
  <si>
    <t>E Kuala Lumpur</t>
  </si>
  <si>
    <t>E Kuwait</t>
  </si>
  <si>
    <t>E La Paz</t>
  </si>
  <si>
    <t>E Libreville</t>
  </si>
  <si>
    <t>E Lima</t>
  </si>
  <si>
    <t>E Lisboa</t>
  </si>
  <si>
    <t>E Liubliana</t>
  </si>
  <si>
    <t>E Lomé</t>
  </si>
  <si>
    <t>E Londres</t>
  </si>
  <si>
    <t>E Luanda</t>
  </si>
  <si>
    <t>E Lusaca</t>
  </si>
  <si>
    <t>E Madri</t>
  </si>
  <si>
    <t>E Malabo</t>
  </si>
  <si>
    <t>E Manágua</t>
  </si>
  <si>
    <t>E Manama</t>
  </si>
  <si>
    <t>E Manila</t>
  </si>
  <si>
    <t>E Maputo</t>
  </si>
  <si>
    <t>E Mascate</t>
  </si>
  <si>
    <t>E México</t>
  </si>
  <si>
    <t>E Minsk</t>
  </si>
  <si>
    <t>E Montevidéu</t>
  </si>
  <si>
    <t>E Moscou</t>
  </si>
  <si>
    <t>E Nairóbi</t>
  </si>
  <si>
    <t>E Nassau</t>
  </si>
  <si>
    <t>E Nicósia</t>
  </si>
  <si>
    <t>E Nouakchott</t>
  </si>
  <si>
    <t>E Nova Delhi</t>
  </si>
  <si>
    <t>E Oslo</t>
  </si>
  <si>
    <t>E Ottawa</t>
  </si>
  <si>
    <t>E Panamá</t>
  </si>
  <si>
    <t>E Paramaribo</t>
  </si>
  <si>
    <t>E Paris</t>
  </si>
  <si>
    <t>E Pequim</t>
  </si>
  <si>
    <t>E Phnom Pehn</t>
  </si>
  <si>
    <t>E Port of Spain</t>
  </si>
  <si>
    <t>E Porto Príncipe</t>
  </si>
  <si>
    <t>E Praga</t>
  </si>
  <si>
    <t>E Praia</t>
  </si>
  <si>
    <t>E Pretória</t>
  </si>
  <si>
    <t>E Pyongyang</t>
  </si>
  <si>
    <t>E Quito</t>
  </si>
  <si>
    <t>E Rabat</t>
  </si>
  <si>
    <t>E Riade</t>
  </si>
  <si>
    <t>E Roma</t>
  </si>
  <si>
    <t>E Santiago</t>
  </si>
  <si>
    <t>E São Domingos</t>
  </si>
  <si>
    <t>E São José</t>
  </si>
  <si>
    <t>BRASEMB SÃO SALVADOR</t>
  </si>
  <si>
    <t>E São Salvador</t>
  </si>
  <si>
    <t>E São Tomé</t>
  </si>
  <si>
    <t>E Sarajevo</t>
  </si>
  <si>
    <t>E Seul</t>
  </si>
  <si>
    <t>E Singapura</t>
  </si>
  <si>
    <t>E Sófia</t>
  </si>
  <si>
    <t>E Talin</t>
  </si>
  <si>
    <t>E Tbilisi</t>
  </si>
  <si>
    <t>E Teerã</t>
  </si>
  <si>
    <t>E Tegucigalpa</t>
  </si>
  <si>
    <t>E Tel Aviv</t>
  </si>
  <si>
    <t>E Tirana</t>
  </si>
  <si>
    <t>E Tóquio</t>
  </si>
  <si>
    <t>E Túnis</t>
  </si>
  <si>
    <t>E Uagadugu</t>
  </si>
  <si>
    <t>E Varsóvia</t>
  </si>
  <si>
    <t>E Santa Sé</t>
  </si>
  <si>
    <t>E Viena</t>
  </si>
  <si>
    <t>E Washington</t>
  </si>
  <si>
    <t>E Wellington</t>
  </si>
  <si>
    <t>E Windhoek</t>
  </si>
  <si>
    <t>E Yangon</t>
  </si>
  <si>
    <t>E Zagreb</t>
  </si>
  <si>
    <t>M Bruxelas</t>
  </si>
  <si>
    <t>M Paris</t>
  </si>
  <si>
    <t>CG Amsterdã</t>
  </si>
  <si>
    <t>-</t>
  </si>
  <si>
    <t>CG Assunção</t>
  </si>
  <si>
    <t>CG Atlanta</t>
  </si>
  <si>
    <t>CG Barcelona</t>
  </si>
  <si>
    <t>CG Boston</t>
  </si>
  <si>
    <t>CG Bruxelas</t>
  </si>
  <si>
    <t>CG Buenos Aires</t>
  </si>
  <si>
    <t>CONSBRAS CAIENA</t>
  </si>
  <si>
    <t>CG Caiena</t>
  </si>
  <si>
    <t>CG Cantão</t>
  </si>
  <si>
    <t>CG Chengdu</t>
  </si>
  <si>
    <t>CG Chicago</t>
  </si>
  <si>
    <t>CONSBRAS CHUY</t>
  </si>
  <si>
    <t>C Chuy</t>
  </si>
  <si>
    <t>CG Cidade do Cabo</t>
  </si>
  <si>
    <t>CG Ciudad del Este</t>
  </si>
  <si>
    <t>CONSBRAS CIUDAD GUAYANA</t>
  </si>
  <si>
    <t>C Ciudad Guayana</t>
  </si>
  <si>
    <t>CONSBRAS COBIJA</t>
  </si>
  <si>
    <t>C Cobija</t>
  </si>
  <si>
    <t>CG Cochabamba</t>
  </si>
  <si>
    <t>CG Córdoba</t>
  </si>
  <si>
    <t>CG Edimburgo</t>
  </si>
  <si>
    <t>CG Faro</t>
  </si>
  <si>
    <t>CG Frankfurt</t>
  </si>
  <si>
    <t>CG Genebra</t>
  </si>
  <si>
    <t>CONSBRAS GUAYARAMERÍN</t>
  </si>
  <si>
    <t>C Guayaramerín</t>
  </si>
  <si>
    <t>CG Hamamatsu</t>
  </si>
  <si>
    <t>CG Hartford</t>
  </si>
  <si>
    <t>CG Hong Kong</t>
  </si>
  <si>
    <t>CG Houston</t>
  </si>
  <si>
    <t>CG Istambul</t>
  </si>
  <si>
    <t>CG Lagos</t>
  </si>
  <si>
    <t>CG Lisboa</t>
  </si>
  <si>
    <t>CG Londres</t>
  </si>
  <si>
    <t>CG Los Angeles</t>
  </si>
  <si>
    <t>CG Luanda</t>
  </si>
  <si>
    <t>CG Madri</t>
  </si>
  <si>
    <t>CG Marselha</t>
  </si>
  <si>
    <t>CONSBRAS MENDOZA</t>
  </si>
  <si>
    <t>CG Mendoza</t>
  </si>
  <si>
    <t>CG México</t>
  </si>
  <si>
    <t>CG Miami</t>
  </si>
  <si>
    <t>CG Milão</t>
  </si>
  <si>
    <t>CG Montevidéu</t>
  </si>
  <si>
    <t>CG Montreal</t>
  </si>
  <si>
    <t>CG Mumbai</t>
  </si>
  <si>
    <t>CG Munique</t>
  </si>
  <si>
    <t>CG Nagoia</t>
  </si>
  <si>
    <t>CG Nova York</t>
  </si>
  <si>
    <t>CG Orlando</t>
  </si>
  <si>
    <t>CG Paris</t>
  </si>
  <si>
    <t>CONSBRAS PASO DE LOS LIBRES</t>
  </si>
  <si>
    <t>C Paso de los Libres</t>
  </si>
  <si>
    <t>CONSBRAS PEDRO JUAN CABALLERO</t>
  </si>
  <si>
    <t>C Pedro Juan Caballero</t>
  </si>
  <si>
    <t>CG Porto</t>
  </si>
  <si>
    <t>C Puerto Iguazú</t>
  </si>
  <si>
    <t>C Puerto Quijarro</t>
  </si>
  <si>
    <t>CG Rivera</t>
  </si>
  <si>
    <t>CG Roma</t>
  </si>
  <si>
    <t>CONSBRAS SAINT GEORGES DE LOYAPOCK</t>
  </si>
  <si>
    <t>C Saint Georges de l'Oyapock</t>
  </si>
  <si>
    <t>C Salto del Guairá</t>
  </si>
  <si>
    <t>CG Santa Cruz de la Sierra</t>
  </si>
  <si>
    <t>CG Santiago</t>
  </si>
  <si>
    <t>CONSBRAS SÃO FRANCISCO</t>
  </si>
  <si>
    <t>CG São Francisco</t>
  </si>
  <si>
    <t>CG Sydney</t>
  </si>
  <si>
    <t>CG Tóquio</t>
  </si>
  <si>
    <t>CG Toronto</t>
  </si>
  <si>
    <t>CG Vancouver</t>
  </si>
  <si>
    <t>CG Washington</t>
  </si>
  <si>
    <t>CG Xangai</t>
  </si>
  <si>
    <t>CG Zurique</t>
  </si>
  <si>
    <t>M Viena</t>
  </si>
  <si>
    <t>M Lisboa</t>
  </si>
  <si>
    <t>M Genebra (Desarmamento)</t>
  </si>
  <si>
    <t>E Jacarta (ASEAN)(a)</t>
  </si>
  <si>
    <t>M Genebra</t>
  </si>
  <si>
    <t>1 + 1</t>
  </si>
  <si>
    <t>M Montreal</t>
  </si>
  <si>
    <t>M Genebra (OMC)</t>
  </si>
  <si>
    <t>M Nova York</t>
  </si>
  <si>
    <t>M Washington</t>
  </si>
  <si>
    <t>E Paris (OCDE)(b)</t>
  </si>
  <si>
    <t>EC Taipé(c)</t>
  </si>
  <si>
    <t>EF Nova York</t>
  </si>
  <si>
    <t>ER Ramala(d)</t>
  </si>
  <si>
    <t>M Roma</t>
  </si>
  <si>
    <t>1+1**</t>
  </si>
  <si>
    <t>M Londres(e)</t>
  </si>
  <si>
    <t>VC Artigas</t>
  </si>
  <si>
    <t>VC CONCEPCIÓN</t>
  </si>
  <si>
    <t>VC Concepción</t>
  </si>
  <si>
    <t>VC Encarnación</t>
  </si>
  <si>
    <t>VC IQUITOS</t>
  </si>
  <si>
    <t>VC Iquitos</t>
  </si>
  <si>
    <t>VC LETHEM</t>
  </si>
  <si>
    <t>VC Lethem</t>
  </si>
  <si>
    <t>VC LETÍCIA</t>
  </si>
  <si>
    <t>VC Letícia</t>
  </si>
  <si>
    <t>VC RÍO BRANCO</t>
  </si>
  <si>
    <t>VC Río Branco</t>
  </si>
  <si>
    <t>VC SANTA ELENA DE UAIRÉN</t>
  </si>
  <si>
    <t>VC Santa Elena de Uairén</t>
  </si>
  <si>
    <t>CG Caracas</t>
  </si>
  <si>
    <t>VC Cusco</t>
  </si>
  <si>
    <t>VC Puerto Ayacucho</t>
  </si>
  <si>
    <t>Alíquota sobre rendimento</t>
  </si>
  <si>
    <t>Sem FCE/ CCE</t>
  </si>
  <si>
    <t>SIMULAÇÃO EXTERIOR</t>
  </si>
  <si>
    <t>PREENCHA CONFORME AS INFORMAÇÕES DO SEU CONTRA-CHEQUE</t>
  </si>
  <si>
    <t>RETRIBUIÇÃO BÁSICA</t>
  </si>
  <si>
    <t>IRB </t>
  </si>
  <si>
    <r>
      <t>Índices de IREX </t>
    </r>
    <r>
      <rPr>
        <sz val="10"/>
        <color theme="1"/>
        <rFont val="Calibri"/>
        <family val="2"/>
        <scheme val="minor"/>
      </rPr>
      <t>(DECRETO Nº 12.816, DE 16 DE JANEIRO DE 2026)</t>
    </r>
  </si>
  <si>
    <t>ÍNDICES DE RETRIBUIÇÃO BÁSICA </t>
  </si>
  <si>
    <t>CARGO </t>
  </si>
  <si>
    <t>ÍNDICE</t>
  </si>
  <si>
    <t>MENSALIDADE</t>
  </si>
  <si>
    <t>SUBSÍDIO</t>
  </si>
  <si>
    <t>SIMULAÇÃO BRASIL</t>
  </si>
  <si>
    <t>SUBSÍDIO 2025</t>
  </si>
  <si>
    <t>SUBSÍDIO 2026</t>
  </si>
  <si>
    <t>VALOR 2025</t>
  </si>
  <si>
    <t>VALOR 2026</t>
  </si>
  <si>
    <t>DADOS AUXILIARES</t>
  </si>
  <si>
    <t>CÉLULA EM CINZA SÃO AUTOMÁTICAS, NÃO PREENCHER.</t>
  </si>
  <si>
    <t>REAJUSTE DA MENSALIDADE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</si>
</sst>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"/>
    <numFmt numFmtId="165" formatCode="0.000%"/>
    <numFmt numFmtId="166" formatCode="_-[$$-409]* #,##0.00_ ;_-[$$-409]* \-#,##0.00\ ;_-[$$-409]* &quot;-&quot;??_ ;_-@_ "/>
    <numFmt numFmtId="167" formatCode="_-[$R$-416]\ * #,##0.00_-;\-[$R$-416]\ * #,##0.00_-;_-[$R$-416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2424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3AAB0"/>
        <bgColor indexed="64"/>
      </patternFill>
    </fill>
    <fill>
      <patternFill patternType="solid">
        <fgColor rgb="FF293C4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rgb="FF23AAB0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8168889431442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8168889431442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11" fillId="5" borderId="8" xfId="0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7" fillId="0" borderId="0" xfId="0" applyFont="1" applyAlignment="1">
      <alignment vertical="center"/>
    </xf>
    <xf numFmtId="1" fontId="17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164" fontId="0" fillId="0" borderId="0" xfId="0" applyNumberFormat="1"/>
    <xf numFmtId="49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20" fillId="5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9" fillId="6" borderId="10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164" fontId="2" fillId="3" borderId="7" xfId="0" applyNumberFormat="1" applyFont="1" applyFill="1" applyBorder="1" applyAlignment="1" applyProtection="1">
      <alignment vertical="center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3" borderId="5" xfId="0" applyNumberFormat="1" applyFont="1" applyFill="1" applyBorder="1" applyAlignment="1" applyProtection="1">
      <alignment vertical="center"/>
      <protection locked="0"/>
    </xf>
    <xf numFmtId="164" fontId="2" fillId="3" borderId="0" xfId="0" applyNumberFormat="1" applyFont="1" applyFill="1" applyAlignment="1" applyProtection="1">
      <alignment vertical="center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10" fontId="2" fillId="0" borderId="9" xfId="0" applyNumberFormat="1" applyFont="1" applyBorder="1" applyAlignment="1" applyProtection="1">
      <alignment horizontal="center" vertical="center"/>
      <protection locked="0"/>
    </xf>
    <xf numFmtId="167" fontId="7" fillId="6" borderId="9" xfId="0" applyNumberFormat="1" applyFont="1" applyFill="1" applyBorder="1" applyAlignment="1">
      <alignment horizontal="center" vertical="center"/>
    </xf>
    <xf numFmtId="167" fontId="14" fillId="6" borderId="9" xfId="0" applyNumberFormat="1" applyFont="1" applyFill="1" applyBorder="1" applyAlignment="1">
      <alignment horizontal="center" vertical="center"/>
    </xf>
    <xf numFmtId="165" fontId="7" fillId="6" borderId="9" xfId="1" applyNumberFormat="1" applyFont="1" applyFill="1" applyBorder="1" applyAlignment="1" applyProtection="1">
      <alignment horizontal="center" vertical="center"/>
    </xf>
    <xf numFmtId="167" fontId="7" fillId="6" borderId="9" xfId="0" applyNumberFormat="1" applyFont="1" applyFill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1" fontId="2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9" fontId="8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166" fontId="0" fillId="0" borderId="0" xfId="0" applyNumberFormat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2" fontId="7" fillId="6" borderId="9" xfId="0" applyNumberFormat="1" applyFont="1" applyFill="1" applyBorder="1" applyAlignment="1">
      <alignment horizontal="center" vertical="center"/>
    </xf>
    <xf numFmtId="166" fontId="7" fillId="6" borderId="9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4" fontId="14" fillId="6" borderId="9" xfId="0" applyNumberFormat="1" applyFont="1" applyFill="1" applyBorder="1" applyAlignment="1">
      <alignment horizontal="center" vertical="center"/>
    </xf>
    <xf numFmtId="165" fontId="7" fillId="6" borderId="9" xfId="0" applyNumberFormat="1" applyFont="1" applyFill="1" applyBorder="1" applyAlignment="1">
      <alignment horizontal="center" vertical="center"/>
    </xf>
    <xf numFmtId="166" fontId="7" fillId="6" borderId="9" xfId="0" applyNumberFormat="1" applyFont="1" applyFill="1" applyBorder="1" applyAlignment="1">
      <alignment vertical="center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Porcentagem" xfId="1" builtinId="5"/>
  </cellStyles>
  <dxfs count="39"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4" formatCode="&quot;R$&quot;\ #,##0.00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Calibri"/>
        <family val="2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Calibri"/>
        <family val="2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7" formatCode="_-[$R$-416]\ * #,##0.00_-;\-[$R$-416]\ * #,##0.00_-;_-[$R$-416]\ * &quot;-&quot;??_-;_-@_-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7" formatCode="_-[$R$-416]\ * #,##0.00_-;\-[$R$-416]\ * #,##0.00_-;_-[$R$-416]\ * &quot;-&quot;??_-;_-@_-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4" formatCode="&quot;R$&quot;\ #,##0.0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66" formatCode="_-[$$-409]* #,##0.00_ ;_-[$$-409]* \-#,##0.00\ ;_-[$$-409]* &quot;-&quot;??_ ;_-@_ 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293C4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A2A9B1"/>
        </left>
        <right style="thin">
          <color rgb="FFA2A9B1"/>
        </right>
        <top/>
        <bottom/>
      </border>
    </dxf>
  </dxfs>
  <tableStyles count="0" defaultTableStyle="TableStyleMedium2" defaultPivotStyle="PivotStyleLight16"/>
  <colors>
    <mruColors>
      <color rgb="FF293C41"/>
      <color rgb="FF23A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imula&#231;&#227;o EX'!A1"/><Relationship Id="rId2" Type="http://schemas.openxmlformats.org/officeDocument/2006/relationships/hyperlink" Target="#'Simula&#231;&#227;o BR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66675</xdr:colOff>
      <xdr:row>1</xdr:row>
      <xdr:rowOff>0</xdr:rowOff>
    </xdr:from>
    <xdr:to>
      <xdr:col>12</xdr:col>
      <xdr:colOff>28575</xdr:colOff>
      <xdr:row>8</xdr:row>
      <xdr:rowOff>219075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6D753C7-60BB-4AA2-9D32-04D9F83D9C5E}"/>
            </a:ext>
          </a:extLst>
        </xdr:cNvPr>
        <xdr:cNvSpPr/>
      </xdr:nvSpPr>
      <xdr:spPr>
        <a:xfrm>
          <a:off x="180975" y="228600"/>
          <a:ext cx="6667500" cy="1819275"/>
        </a:xfrm>
        <a:prstGeom prst="rect">
          <a:avLst/>
        </a:prstGeom>
        <a:solidFill>
          <a:schemeClr val="bg1"/>
        </a:solidFill>
        <a:ln>
          <a:solidFill>
            <a:srgbClr val="23AAB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1</xdr:col>
      <xdr:colOff>66675</xdr:colOff>
      <xdr:row>8</xdr:row>
      <xdr:rowOff>219075</xdr:rowOff>
    </xdr:from>
    <xdr:to>
      <xdr:col>12</xdr:col>
      <xdr:colOff>28575</xdr:colOff>
      <xdr:row>11</xdr:row>
      <xdr:rowOff>19050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E4A6E33-F737-490A-B82C-94CCED5F6296}"/>
            </a:ext>
          </a:extLst>
        </xdr:cNvPr>
        <xdr:cNvSpPr/>
      </xdr:nvSpPr>
      <xdr:spPr>
        <a:xfrm>
          <a:off x="180975" y="2047875"/>
          <a:ext cx="6667500" cy="485775"/>
        </a:xfrm>
        <a:prstGeom prst="rect">
          <a:avLst/>
        </a:prstGeom>
        <a:solidFill>
          <a:srgbClr val="293C41"/>
        </a:solidFill>
        <a:ln>
          <a:solidFill>
            <a:srgbClr val="23AAB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>
              <a:solidFill>
                <a:schemeClr val="bg1"/>
              </a:solidFill>
            </a:rPr>
            <a:t>SELECIONE SUA LOTAÇÃO ATUAL</a:t>
          </a:r>
        </a:p>
      </xdr:txBody>
    </xdr:sp>
    <xdr:clientData/>
  </xdr:twoCellAnchor>
  <xdr:twoCellAnchor editAs="absolute">
    <xdr:from>
      <xdr:col>5</xdr:col>
      <xdr:colOff>142875</xdr:colOff>
      <xdr:row>1</xdr:row>
      <xdr:rowOff>176213</xdr:rowOff>
    </xdr:from>
    <xdr:to>
      <xdr:col>11</xdr:col>
      <xdr:colOff>371475</xdr:colOff>
      <xdr:row>8</xdr:row>
      <xdr:rowOff>42862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7D98FA7-E704-4044-A1DB-CB417D6209B4}"/>
            </a:ext>
          </a:extLst>
        </xdr:cNvPr>
        <xdr:cNvSpPr txBox="1"/>
      </xdr:nvSpPr>
      <xdr:spPr>
        <a:xfrm>
          <a:off x="2695575" y="404813"/>
          <a:ext cx="3886200" cy="1466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3600"/>
            <a:t>SIMULAÇÃO</a:t>
          </a:r>
          <a:r>
            <a:rPr lang="pt-BR" sz="3600" baseline="0"/>
            <a:t> MENSALIDADE</a:t>
          </a:r>
          <a:endParaRPr lang="pt-BR" sz="3600"/>
        </a:p>
      </xdr:txBody>
    </xdr:sp>
    <xdr:clientData/>
  </xdr:twoCellAnchor>
  <xdr:twoCellAnchor editAs="absolute">
    <xdr:from>
      <xdr:col>1</xdr:col>
      <xdr:colOff>219075</xdr:colOff>
      <xdr:row>1</xdr:row>
      <xdr:rowOff>204787</xdr:rowOff>
    </xdr:from>
    <xdr:to>
      <xdr:col>4</xdr:col>
      <xdr:colOff>565822</xdr:colOff>
      <xdr:row>8</xdr:row>
      <xdr:rowOff>14287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7C23EB1-4125-4C94-A61C-D63B75CF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33387"/>
          <a:ext cx="2175547" cy="1409700"/>
        </a:xfrm>
        <a:prstGeom prst="rect">
          <a:avLst/>
        </a:prstGeom>
      </xdr:spPr>
    </xdr:pic>
    <xdr:clientData/>
  </xdr:twoCellAnchor>
  <xdr:twoCellAnchor editAs="absolute">
    <xdr:from>
      <xdr:col>1</xdr:col>
      <xdr:colOff>66675</xdr:colOff>
      <xdr:row>11</xdr:row>
      <xdr:rowOff>161924</xdr:rowOff>
    </xdr:from>
    <xdr:to>
      <xdr:col>6</xdr:col>
      <xdr:colOff>228600</xdr:colOff>
      <xdr:row>16</xdr:row>
      <xdr:rowOff>209549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CE0C48-8BE8-4C39-A539-D731EB7676C8}"/>
            </a:ext>
          </a:extLst>
        </xdr:cNvPr>
        <xdr:cNvSpPr/>
      </xdr:nvSpPr>
      <xdr:spPr>
        <a:xfrm>
          <a:off x="180975" y="2676524"/>
          <a:ext cx="3209925" cy="1190625"/>
        </a:xfrm>
        <a:prstGeom prst="rect">
          <a:avLst/>
        </a:prstGeom>
        <a:solidFill>
          <a:srgbClr val="293C41"/>
        </a:solidFill>
        <a:ln>
          <a:solidFill>
            <a:srgbClr val="23AAB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BRASIL</a:t>
          </a:r>
        </a:p>
      </xdr:txBody>
    </xdr:sp>
    <xdr:clientData/>
  </xdr:twoCellAnchor>
  <xdr:twoCellAnchor editAs="absolute">
    <xdr:from>
      <xdr:col>6</xdr:col>
      <xdr:colOff>476250</xdr:colOff>
      <xdr:row>11</xdr:row>
      <xdr:rowOff>161924</xdr:rowOff>
    </xdr:from>
    <xdr:to>
      <xdr:col>12</xdr:col>
      <xdr:colOff>28575</xdr:colOff>
      <xdr:row>16</xdr:row>
      <xdr:rowOff>209549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ED8388-6348-4769-9B79-35D674981415}"/>
            </a:ext>
          </a:extLst>
        </xdr:cNvPr>
        <xdr:cNvSpPr/>
      </xdr:nvSpPr>
      <xdr:spPr>
        <a:xfrm>
          <a:off x="3638550" y="2676524"/>
          <a:ext cx="3209925" cy="1190625"/>
        </a:xfrm>
        <a:prstGeom prst="rect">
          <a:avLst/>
        </a:prstGeom>
        <a:solidFill>
          <a:srgbClr val="293C41"/>
        </a:solidFill>
        <a:ln>
          <a:solidFill>
            <a:srgbClr val="23AAB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EXTERIOR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858455</xdr:colOff>
      <xdr:row>2</xdr:row>
      <xdr:rowOff>211989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4E4B9C-174A-41B6-A207-6A4E6D51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929" cy="673200"/>
        </a:xfrm>
        <a:prstGeom prst="rect">
          <a:avLst/>
        </a:prstGeom>
      </xdr:spPr>
    </xdr:pic>
    <xdr:clientData/>
  </xdr:twoCellAnchor>
  <xdr:twoCellAnchor editAs="absolute">
    <xdr:from>
      <xdr:col>1</xdr:col>
      <xdr:colOff>1736058</xdr:colOff>
      <xdr:row>0</xdr:row>
      <xdr:rowOff>114300</xdr:rowOff>
    </xdr:from>
    <xdr:to>
      <xdr:col>1</xdr:col>
      <xdr:colOff>2907633</xdr:colOff>
      <xdr:row>2</xdr:row>
      <xdr:rowOff>121089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DCB03-6D00-491D-BF5C-677B378E364D}"/>
            </a:ext>
          </a:extLst>
        </xdr:cNvPr>
        <xdr:cNvSpPr/>
      </xdr:nvSpPr>
      <xdr:spPr>
        <a:xfrm>
          <a:off x="1916532" y="114300"/>
          <a:ext cx="1171575" cy="468000"/>
        </a:xfrm>
        <a:prstGeom prst="roundRect">
          <a:avLst/>
        </a:prstGeom>
        <a:solidFill>
          <a:srgbClr val="23AAB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857954</xdr:colOff>
      <xdr:row>2</xdr:row>
      <xdr:rowOff>216000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E42146-BD09-471B-84DE-A7CAC1FD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929" cy="673200"/>
        </a:xfrm>
        <a:prstGeom prst="rect">
          <a:avLst/>
        </a:prstGeom>
      </xdr:spPr>
    </xdr:pic>
    <xdr:clientData/>
  </xdr:twoCellAnchor>
  <xdr:twoCellAnchor editAs="absolute">
    <xdr:from>
      <xdr:col>1</xdr:col>
      <xdr:colOff>1735557</xdr:colOff>
      <xdr:row>0</xdr:row>
      <xdr:rowOff>114300</xdr:rowOff>
    </xdr:from>
    <xdr:to>
      <xdr:col>1</xdr:col>
      <xdr:colOff>2907132</xdr:colOff>
      <xdr:row>2</xdr:row>
      <xdr:rowOff>125100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3D092-6B38-40FF-BE27-00CE97974201}"/>
            </a:ext>
          </a:extLst>
        </xdr:cNvPr>
        <xdr:cNvSpPr/>
      </xdr:nvSpPr>
      <xdr:spPr>
        <a:xfrm>
          <a:off x="1916532" y="114300"/>
          <a:ext cx="1171575" cy="468000"/>
        </a:xfrm>
        <a:prstGeom prst="roundRect">
          <a:avLst/>
        </a:prstGeom>
        <a:solidFill>
          <a:srgbClr val="23AAB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857954</xdr:colOff>
      <xdr:row>2</xdr:row>
      <xdr:rowOff>216000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A16BC4-80D4-445B-85E8-3C0207C7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929" cy="673200"/>
        </a:xfrm>
        <a:prstGeom prst="rect">
          <a:avLst/>
        </a:prstGeom>
      </xdr:spPr>
    </xdr:pic>
    <xdr:clientData/>
  </xdr:twoCellAnchor>
  <xdr:twoCellAnchor editAs="absolute">
    <xdr:from>
      <xdr:col>1</xdr:col>
      <xdr:colOff>1735557</xdr:colOff>
      <xdr:row>0</xdr:row>
      <xdr:rowOff>114300</xdr:rowOff>
    </xdr:from>
    <xdr:to>
      <xdr:col>1</xdr:col>
      <xdr:colOff>2907132</xdr:colOff>
      <xdr:row>2</xdr:row>
      <xdr:rowOff>125100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3F5D50-FBCC-400C-B54C-9B9F158891C0}"/>
            </a:ext>
          </a:extLst>
        </xdr:cNvPr>
        <xdr:cNvSpPr/>
      </xdr:nvSpPr>
      <xdr:spPr>
        <a:xfrm>
          <a:off x="1916532" y="114300"/>
          <a:ext cx="1171575" cy="468000"/>
        </a:xfrm>
        <a:prstGeom prst="roundRect">
          <a:avLst/>
        </a:prstGeom>
        <a:solidFill>
          <a:srgbClr val="23AAB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857954</xdr:colOff>
      <xdr:row>2</xdr:row>
      <xdr:rowOff>216000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6BED1B-9501-47DD-9DDD-DAC5A3A46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929" cy="673200"/>
        </a:xfrm>
        <a:prstGeom prst="rect">
          <a:avLst/>
        </a:prstGeom>
      </xdr:spPr>
    </xdr:pic>
    <xdr:clientData/>
  </xdr:twoCellAnchor>
  <xdr:twoCellAnchor editAs="absolute">
    <xdr:from>
      <xdr:col>1</xdr:col>
      <xdr:colOff>1735557</xdr:colOff>
      <xdr:row>0</xdr:row>
      <xdr:rowOff>114300</xdr:rowOff>
    </xdr:from>
    <xdr:to>
      <xdr:col>2</xdr:col>
      <xdr:colOff>1135482</xdr:colOff>
      <xdr:row>2</xdr:row>
      <xdr:rowOff>125100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FE4E9-F383-4B3A-940D-19ADFE2410FF}"/>
            </a:ext>
          </a:extLst>
        </xdr:cNvPr>
        <xdr:cNvSpPr/>
      </xdr:nvSpPr>
      <xdr:spPr>
        <a:xfrm>
          <a:off x="1916532" y="114300"/>
          <a:ext cx="1171575" cy="468000"/>
        </a:xfrm>
        <a:prstGeom prst="roundRect">
          <a:avLst/>
        </a:prstGeom>
        <a:solidFill>
          <a:srgbClr val="23AAB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/>
            <a:t>MENU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73B87B-A192-46CC-995D-100166F2AA8E}" name="IRB_CARGO" displayName="IRB_CARGO" ref="B6:C14" totalsRowShown="0" headerRowDxfId="38" dataDxfId="37">
  <autoFilter ref="B6:C14" xr:uid="{B673B87B-A192-46CC-995D-100166F2AA8E}"/>
  <tableColumns count="2">
    <tableColumn id="1" xr3:uid="{8122974A-1B54-400C-8EAE-94DC26091A1A}" name="CARGO " dataDxfId="36"/>
    <tableColumn id="2" xr3:uid="{55D966A3-C6AF-40C9-A305-D0F9746A1FB7}" name="IRB " dataDxfId="35"/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9C486-90D9-40A2-B842-D0156E89B41B}" name="NOVAIREXCARGO" displayName="NOVAIREXCARGO" ref="B17:C26" totalsRowShown="0" headerRowDxfId="34" dataDxfId="33">
  <autoFilter ref="B17:C26" xr:uid="{EC09C486-90D9-40A2-B842-D0156E89B41B}"/>
  <tableColumns count="2">
    <tableColumn id="1" xr3:uid="{E30CC296-9F23-4906-90EB-6B146A3B66EF}" name="CARGO, FUNÇÃO OU EMPREGO" dataDxfId="32"/>
    <tableColumn id="2" xr3:uid="{435B5805-6C1E-4E42-BC47-1290931EFBFD}" name="ÍNDICE" dataDxfId="31"/>
  </tableColumns>
  <tableStyleInfo name="TableStyleLight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A24CBB-0A6D-46C5-8B81-0A195C45A4AB}" name="Inf_ADB" displayName="Inf_ADB" ref="B29:K258" totalsRowShown="0" headerRowDxfId="30" dataDxfId="29">
  <autoFilter ref="B29:K258" xr:uid="{ECA24CBB-0A6D-46C5-8B81-0A195C45A4AB}"/>
  <tableColumns count="10">
    <tableColumn id="1" xr3:uid="{F99C474C-C1D7-4B9D-A1C3-C26CE6DCE78E}" name="CADASTRO ADB" dataDxfId="28"/>
    <tableColumn id="2" xr3:uid="{A85B4D48-7E59-490D-B474-CEBDC1B77D96}" name="POSTO" dataDxfId="27"/>
    <tableColumn id="3" xr3:uid="{F4ACA2F8-30CB-4B45-8112-8A86DCCC6D14}" name="GRUPO" dataDxfId="26"/>
    <tableColumn id="4" xr3:uid="{E7FB33ED-2084-458D-9CEA-56334C582BFF}" name="CHEFE" dataDxfId="25"/>
    <tableColumn id="5" xr3:uid="{B34DFD3F-035D-4B07-AEF2-360821207029}" name="MC" dataDxfId="24"/>
    <tableColumn id="6" xr3:uid="{62B73604-183A-4605-8227-66BBF149CF00}" name="C/SEC/DIP" dataDxfId="23"/>
    <tableColumn id="7" xr3:uid="{DE6F8EB5-3E55-4116-B8EF-48517E93D4C9}" name="OC/AC" dataDxfId="22"/>
    <tableColumn id="8" xr3:uid="{33F86DDC-672D-42CD-986B-DD7F71830D01}" name="REGIÃO" dataDxfId="21"/>
    <tableColumn id="9" xr3:uid="{A7AB8324-2353-4451-9392-0099C8500E76}" name="ÍNDICE RB DO POSTO" dataDxfId="20"/>
    <tableColumn id="10" xr3:uid="{44C21F91-0C3F-450D-A474-0BB77E6B7B98}" name="FATOR DE CONVERSÃO IREX DO POSTO" dataDxfId="19"/>
  </tableColumns>
  <tableStyleInfo name="TableStyleLight18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3FCDC5-8551-491C-8D56-AFCAD3158A5D}" name="Mens_ADB" displayName="Mens_ADB" ref="G6:H12" totalsRowShown="0" headerRowDxfId="18" dataDxfId="17">
  <autoFilter ref="G6:H12" xr:uid="{403FCDC5-8551-491C-8D56-AFCAD3158A5D}"/>
  <tableColumns count="2">
    <tableColumn id="1" xr3:uid="{916A0104-7D03-42B8-AC20-C6BBEBCE34FE}" name="CARGO" dataDxfId="16"/>
    <tableColumn id="2" xr3:uid="{244B1DE4-0B14-4EFE-856F-FB15377781AD}" name="MENSALIDADE" dataDxfId="15"/>
  </tableColumns>
  <tableStyleInfo name="TableStyleLight18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28ACFE0-D51E-4D14-A9E5-04056E2FA4B6}" name="subsidio_2026" displayName="subsidio_2026" ref="B6:E12" totalsRowShown="0" headerRowDxfId="14" dataDxfId="13">
  <autoFilter ref="B6:E12" xr:uid="{A28ACFE0-D51E-4D14-A9E5-04056E2FA4B6}"/>
  <tableColumns count="4">
    <tableColumn id="1" xr3:uid="{A2FA8254-42A9-4852-A62F-0767BD763BE6}" name="SIGLA CARGO" dataDxfId="12"/>
    <tableColumn id="4" xr3:uid="{7960BCEF-647A-4936-B84A-6214A81C2360}" name="CARGO" dataDxfId="11"/>
    <tableColumn id="3" xr3:uid="{3175E351-A50A-4F01-94D2-2998EF23C2C6}" name="SUBSÍDIO 2025" dataDxfId="10"/>
    <tableColumn id="2" xr3:uid="{A0F1CA2C-12DC-4E4F-A33A-91B8A2233335}" name="SUBSÍDIO 2026" dataDxfId="9"/>
  </tableColumns>
  <tableStyleInfo name="TableStyleLight18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2A0B45B-F414-417B-8943-D21BDB7EE708}" name="Tabela16" displayName="Tabela16" ref="G6:H12" totalsRowShown="0" headerRowDxfId="8" dataDxfId="7">
  <autoFilter ref="G6:H12" xr:uid="{82A0B45B-F414-417B-8943-D21BDB7EE708}"/>
  <tableColumns count="2">
    <tableColumn id="1" xr3:uid="{4FB39B7B-57CC-4964-9420-4AF199093C13}" name="CARGO" dataDxfId="6"/>
    <tableColumn id="2" xr3:uid="{E298BF26-38DC-4002-9918-6E4B82BA4E0A}" name="MENSALIDADE" dataDxfId="5"/>
  </tableColumns>
  <tableStyleInfo name="TableStyleLight18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0C085E6-4C14-430C-A631-11BC3AF36CF9}" name="Tabela15" displayName="Tabela15" ref="B15:D51" totalsRowShown="0" headerRowDxfId="4" dataDxfId="3">
  <autoFilter ref="B15:D51" xr:uid="{50C085E6-4C14-430C-A631-11BC3AF36CF9}"/>
  <tableColumns count="3">
    <tableColumn id="1" xr3:uid="{3A632E41-52A6-4F2E-8644-297FBAA61673}" name="FCE/CCE" dataDxfId="2"/>
    <tableColumn id="2" xr3:uid="{D4EED587-7261-4B89-BC85-05A4090C3808}" name="VALOR 2025" dataDxfId="1"/>
    <tableColumn id="3" xr3:uid="{E01F6949-73DC-418F-8836-1A4AB5AA9C65}" name="VALOR 2026" dataDxfId="0"/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0AB6-A2B7-4437-B5D8-E4C9F3F84B93}">
  <dimension ref="A1"/>
  <sheetViews>
    <sheetView showGridLines="0" tabSelected="1" workbookViewId="0"/>
  </sheetViews>
  <sheetFormatPr defaultRowHeight="18" customHeight="1" x14ac:dyDescent="0.25"/>
  <cols>
    <col min="1" max="1" width="1.7109375" style="1" customWidth="1"/>
    <col min="2" max="16384" width="9.140625" style="1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13DA-9095-4BA3-938E-63935CEC8C20}">
  <sheetPr>
    <tabColor theme="9"/>
  </sheetPr>
  <dimension ref="A1:H75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ColWidth="9.140625" defaultRowHeight="15" customHeight="1" x14ac:dyDescent="0.25"/>
  <cols>
    <col min="1" max="1" width="2.7109375" style="22" customWidth="1"/>
    <col min="2" max="2" width="57.7109375" style="22" bestFit="1" customWidth="1"/>
    <col min="3" max="3" width="1" style="22" customWidth="1"/>
    <col min="4" max="4" width="58.7109375" style="22" customWidth="1"/>
    <col min="5" max="5" width="2.7109375" style="22" customWidth="1"/>
    <col min="6" max="6" width="17.5703125" style="22" bestFit="1" customWidth="1"/>
    <col min="7" max="7" width="11" style="22" customWidth="1"/>
    <col min="8" max="8" width="9.7109375" style="22" customWidth="1"/>
    <col min="9" max="75" width="7.7109375" style="22" customWidth="1"/>
    <col min="76" max="254" width="7" style="22" customWidth="1"/>
    <col min="255" max="358" width="8.140625" style="22" customWidth="1"/>
    <col min="359" max="359" width="11.85546875" style="22" customWidth="1"/>
    <col min="360" max="360" width="10.7109375" style="22" customWidth="1"/>
    <col min="361" max="361" width="13" style="22" customWidth="1"/>
    <col min="362" max="362" width="10.7109375" style="22" customWidth="1"/>
    <col min="363" max="363" width="13" style="22" customWidth="1"/>
    <col min="364" max="364" width="10.7109375" style="22" customWidth="1"/>
    <col min="365" max="365" width="13" style="22" customWidth="1"/>
    <col min="366" max="366" width="10.7109375" style="22" customWidth="1"/>
    <col min="367" max="367" width="13" style="22" customWidth="1"/>
    <col min="368" max="368" width="10.7109375" style="22" customWidth="1"/>
    <col min="369" max="369" width="13" style="22" customWidth="1"/>
    <col min="370" max="370" width="10.7109375" style="22" customWidth="1"/>
    <col min="371" max="371" width="13" style="22" customWidth="1"/>
    <col min="372" max="372" width="10.7109375" style="22" customWidth="1"/>
    <col min="373" max="373" width="13" style="22" customWidth="1"/>
    <col min="374" max="374" width="10.7109375" style="22" customWidth="1"/>
    <col min="375" max="375" width="13" style="22" customWidth="1"/>
    <col min="376" max="376" width="10.7109375" style="22" customWidth="1"/>
    <col min="377" max="377" width="13" style="22" customWidth="1"/>
    <col min="378" max="378" width="10.7109375" style="22" customWidth="1"/>
    <col min="379" max="379" width="13" style="22" customWidth="1"/>
    <col min="380" max="380" width="10.7109375" style="22" customWidth="1"/>
    <col min="381" max="381" width="13" style="22" customWidth="1"/>
    <col min="382" max="382" width="10.7109375" style="22" customWidth="1"/>
    <col min="383" max="383" width="13" style="22" customWidth="1"/>
    <col min="384" max="384" width="10.7109375" style="22" customWidth="1"/>
    <col min="385" max="385" width="13" style="22" customWidth="1"/>
    <col min="386" max="386" width="10.7109375" style="22" customWidth="1"/>
    <col min="387" max="387" width="13" style="22" customWidth="1"/>
    <col min="388" max="388" width="10.7109375" style="22" customWidth="1"/>
    <col min="389" max="389" width="13" style="22" customWidth="1"/>
    <col min="390" max="390" width="10.7109375" style="22" customWidth="1"/>
    <col min="391" max="391" width="13" style="22" customWidth="1"/>
    <col min="392" max="392" width="10.7109375" style="22" customWidth="1"/>
    <col min="393" max="393" width="13" style="22" customWidth="1"/>
    <col min="394" max="394" width="10.7109375" style="22" customWidth="1"/>
    <col min="395" max="395" width="13" style="22" customWidth="1"/>
    <col min="396" max="396" width="10.7109375" style="22" customWidth="1"/>
    <col min="397" max="397" width="13" style="22" customWidth="1"/>
    <col min="398" max="398" width="10.7109375" style="22" customWidth="1"/>
    <col min="399" max="399" width="13" style="22" customWidth="1"/>
    <col min="400" max="400" width="10.7109375" style="22" customWidth="1"/>
    <col min="401" max="401" width="13" style="22" customWidth="1"/>
    <col min="402" max="402" width="10.7109375" style="22" customWidth="1"/>
    <col min="403" max="403" width="13" style="22" customWidth="1"/>
    <col min="404" max="404" width="10.7109375" style="22" customWidth="1"/>
    <col min="405" max="405" width="13" style="22" customWidth="1"/>
    <col min="406" max="406" width="10.7109375" style="22" customWidth="1"/>
    <col min="407" max="407" width="13" style="22" customWidth="1"/>
    <col min="408" max="408" width="10.7109375" style="22" customWidth="1"/>
    <col min="409" max="409" width="13" style="22" customWidth="1"/>
    <col min="410" max="410" width="10.7109375" style="22" customWidth="1"/>
    <col min="411" max="411" width="13" style="22" customWidth="1"/>
    <col min="412" max="412" width="10.7109375" style="22" customWidth="1"/>
    <col min="413" max="413" width="13" style="22" customWidth="1"/>
    <col min="414" max="414" width="10.7109375" style="22" customWidth="1"/>
    <col min="415" max="415" width="13" style="22" customWidth="1"/>
    <col min="416" max="416" width="10.7109375" style="22" customWidth="1"/>
    <col min="417" max="417" width="13" style="22" customWidth="1"/>
    <col min="418" max="418" width="10.7109375" style="22" customWidth="1"/>
    <col min="419" max="419" width="13" style="22" customWidth="1"/>
    <col min="420" max="420" width="10.7109375" style="22" customWidth="1"/>
    <col min="421" max="421" width="13" style="22" customWidth="1"/>
    <col min="422" max="422" width="10.7109375" style="22" customWidth="1"/>
    <col min="423" max="423" width="13" style="22" customWidth="1"/>
    <col min="424" max="424" width="10.7109375" style="22" customWidth="1"/>
    <col min="425" max="425" width="13" style="22" customWidth="1"/>
    <col min="426" max="426" width="10.7109375" style="22" customWidth="1"/>
    <col min="427" max="427" width="13" style="22" customWidth="1"/>
    <col min="428" max="428" width="10.7109375" style="22" customWidth="1"/>
    <col min="429" max="429" width="13" style="22" customWidth="1"/>
    <col min="430" max="430" width="10.7109375" style="22" customWidth="1"/>
    <col min="431" max="431" width="13" style="22" customWidth="1"/>
    <col min="432" max="432" width="10.7109375" style="22" customWidth="1"/>
    <col min="433" max="433" width="13" style="22" customWidth="1"/>
    <col min="434" max="434" width="10.7109375" style="22" customWidth="1"/>
    <col min="435" max="435" width="13" style="22" customWidth="1"/>
    <col min="436" max="436" width="10.7109375" style="22" customWidth="1"/>
    <col min="437" max="437" width="13" style="22" customWidth="1"/>
    <col min="438" max="438" width="10.7109375" style="22" customWidth="1"/>
    <col min="439" max="439" width="13" style="22" customWidth="1"/>
    <col min="440" max="440" width="10.7109375" style="22" customWidth="1"/>
    <col min="441" max="441" width="13" style="22" customWidth="1"/>
    <col min="442" max="442" width="10.7109375" style="22" customWidth="1"/>
    <col min="443" max="443" width="13" style="22" customWidth="1"/>
    <col min="444" max="444" width="10.7109375" style="22" customWidth="1"/>
    <col min="445" max="445" width="13" style="22" customWidth="1"/>
    <col min="446" max="446" width="10.7109375" style="22" customWidth="1"/>
    <col min="447" max="447" width="13" style="22" customWidth="1"/>
    <col min="448" max="448" width="10.7109375" style="22" customWidth="1"/>
    <col min="449" max="449" width="13" style="22" customWidth="1"/>
    <col min="450" max="450" width="10.7109375" style="22" customWidth="1"/>
    <col min="451" max="451" width="13" style="22" customWidth="1"/>
    <col min="452" max="452" width="10.7109375" style="22" customWidth="1"/>
    <col min="453" max="453" width="13" style="22" customWidth="1"/>
    <col min="454" max="454" width="10.7109375" style="22" customWidth="1"/>
    <col min="455" max="455" width="13" style="22" customWidth="1"/>
    <col min="456" max="456" width="10.7109375" style="22" customWidth="1"/>
    <col min="457" max="457" width="13" style="22" customWidth="1"/>
    <col min="458" max="458" width="10.7109375" style="22" customWidth="1"/>
    <col min="459" max="459" width="13" style="22" customWidth="1"/>
    <col min="460" max="460" width="10.7109375" style="22" customWidth="1"/>
    <col min="461" max="461" width="13" style="22" customWidth="1"/>
    <col min="462" max="462" width="10.7109375" style="22" customWidth="1"/>
    <col min="463" max="463" width="13" style="22" customWidth="1"/>
    <col min="464" max="464" width="10.7109375" style="22" customWidth="1"/>
    <col min="465" max="465" width="13" style="22" customWidth="1"/>
    <col min="466" max="466" width="10.7109375" style="22" customWidth="1"/>
    <col min="467" max="467" width="13" style="22" customWidth="1"/>
    <col min="468" max="468" width="10.7109375" style="22" customWidth="1"/>
    <col min="469" max="469" width="13" style="22" customWidth="1"/>
    <col min="470" max="470" width="10.7109375" style="22" customWidth="1"/>
    <col min="471" max="471" width="13" style="22" customWidth="1"/>
    <col min="472" max="472" width="10.7109375" style="22" customWidth="1"/>
    <col min="473" max="473" width="13" style="22" customWidth="1"/>
    <col min="474" max="474" width="10.7109375" style="22" customWidth="1"/>
    <col min="475" max="475" width="13" style="22" customWidth="1"/>
    <col min="476" max="476" width="10.7109375" style="22" customWidth="1"/>
    <col min="477" max="477" width="13" style="22" customWidth="1"/>
    <col min="478" max="478" width="10.7109375" style="22" customWidth="1"/>
    <col min="479" max="479" width="13" style="22" customWidth="1"/>
    <col min="480" max="480" width="10.7109375" style="22" customWidth="1"/>
    <col min="481" max="481" width="13" style="22" customWidth="1"/>
    <col min="482" max="482" width="10.7109375" style="22" customWidth="1"/>
    <col min="483" max="483" width="13" style="22" customWidth="1"/>
    <col min="484" max="484" width="10.7109375" style="22" customWidth="1"/>
    <col min="485" max="485" width="13" style="22" customWidth="1"/>
    <col min="486" max="486" width="10.7109375" style="22" customWidth="1"/>
    <col min="487" max="487" width="13" style="22" customWidth="1"/>
    <col min="488" max="488" width="10.7109375" style="22" customWidth="1"/>
    <col min="489" max="489" width="13" style="22" customWidth="1"/>
    <col min="490" max="490" width="10.7109375" style="22" customWidth="1"/>
    <col min="491" max="491" width="13" style="22" customWidth="1"/>
    <col min="492" max="492" width="10.7109375" style="22" customWidth="1"/>
    <col min="493" max="493" width="13" style="22" customWidth="1"/>
    <col min="494" max="494" width="10.7109375" style="22" customWidth="1"/>
    <col min="495" max="495" width="13" style="22" customWidth="1"/>
    <col min="496" max="496" width="10.7109375" style="22" customWidth="1"/>
    <col min="497" max="497" width="13" style="22" customWidth="1"/>
    <col min="498" max="498" width="10.7109375" style="22" customWidth="1"/>
    <col min="499" max="499" width="13" style="22" customWidth="1"/>
    <col min="500" max="500" width="10.7109375" style="22" customWidth="1"/>
    <col min="501" max="501" width="13" style="22" customWidth="1"/>
    <col min="502" max="502" width="10.7109375" style="22" customWidth="1"/>
    <col min="503" max="503" width="13" style="22" customWidth="1"/>
    <col min="504" max="504" width="10.7109375" style="22" customWidth="1"/>
    <col min="505" max="505" width="13" style="22" customWidth="1"/>
    <col min="506" max="506" width="10.7109375" style="22" customWidth="1"/>
    <col min="507" max="507" width="13" style="22" customWidth="1"/>
    <col min="508" max="508" width="10.7109375" style="22" customWidth="1"/>
    <col min="509" max="509" width="13" style="22" customWidth="1"/>
    <col min="510" max="510" width="10.7109375" style="22" customWidth="1"/>
    <col min="511" max="511" width="13" style="22" customWidth="1"/>
    <col min="512" max="512" width="10.7109375" style="22" customWidth="1"/>
    <col min="513" max="513" width="13" style="22" customWidth="1"/>
    <col min="514" max="514" width="10.7109375" style="22" customWidth="1"/>
    <col min="515" max="515" width="13" style="22" customWidth="1"/>
    <col min="516" max="516" width="10.7109375" style="22" customWidth="1"/>
    <col min="517" max="517" width="13" style="22" customWidth="1"/>
    <col min="518" max="518" width="10.7109375" style="22" customWidth="1"/>
    <col min="519" max="519" width="14.28515625" style="22" customWidth="1"/>
    <col min="520" max="520" width="10.7109375" style="22" customWidth="1"/>
    <col min="521" max="521" width="14.28515625" style="22" customWidth="1"/>
    <col min="522" max="522" width="10.7109375" style="22" customWidth="1"/>
    <col min="523" max="523" width="14.28515625" style="22" customWidth="1"/>
    <col min="524" max="524" width="10.7109375" style="22" customWidth="1"/>
    <col min="525" max="525" width="14.28515625" style="22" customWidth="1"/>
    <col min="526" max="526" width="10.7109375" style="22" customWidth="1"/>
    <col min="527" max="527" width="14.28515625" style="22" customWidth="1"/>
    <col min="528" max="528" width="10.7109375" style="22" customWidth="1"/>
    <col min="529" max="529" width="14.28515625" style="22" customWidth="1"/>
    <col min="530" max="530" width="10.7109375" style="22" customWidth="1"/>
    <col min="531" max="531" width="14.28515625" style="22" customWidth="1"/>
    <col min="532" max="532" width="10.7109375" style="22" customWidth="1"/>
    <col min="533" max="533" width="14.28515625" style="22" customWidth="1"/>
    <col min="534" max="534" width="10.7109375" style="22" customWidth="1"/>
    <col min="535" max="535" width="14.28515625" style="22" customWidth="1"/>
    <col min="536" max="536" width="10.7109375" style="22" customWidth="1"/>
    <col min="537" max="537" width="14.28515625" style="22" customWidth="1"/>
    <col min="538" max="538" width="10.7109375" style="22" customWidth="1"/>
    <col min="539" max="539" width="14.28515625" style="22" customWidth="1"/>
    <col min="540" max="540" width="10.7109375" style="22" customWidth="1"/>
    <col min="541" max="541" width="14.28515625" style="22" customWidth="1"/>
    <col min="542" max="542" width="10.7109375" style="22" customWidth="1"/>
    <col min="543" max="543" width="14.28515625" style="22" customWidth="1"/>
    <col min="544" max="544" width="10.7109375" style="22" customWidth="1"/>
    <col min="545" max="545" width="14.28515625" style="22" customWidth="1"/>
    <col min="546" max="546" width="10.7109375" style="22" customWidth="1"/>
    <col min="547" max="547" width="14.28515625" style="22" customWidth="1"/>
    <col min="548" max="548" width="10.7109375" style="22" customWidth="1"/>
    <col min="549" max="549" width="14.28515625" style="22" customWidth="1"/>
    <col min="550" max="550" width="10.7109375" style="22" customWidth="1"/>
    <col min="551" max="551" width="14.28515625" style="22" customWidth="1"/>
    <col min="552" max="552" width="10.7109375" style="22" customWidth="1"/>
    <col min="553" max="553" width="14.28515625" style="22" customWidth="1"/>
    <col min="554" max="554" width="10.7109375" style="22" customWidth="1"/>
    <col min="555" max="555" width="14.28515625" style="22" customWidth="1"/>
    <col min="556" max="556" width="10.7109375" style="22" customWidth="1"/>
    <col min="557" max="557" width="14.28515625" style="22" customWidth="1"/>
    <col min="558" max="558" width="10.7109375" style="22" customWidth="1"/>
    <col min="559" max="559" width="14.28515625" style="22" customWidth="1"/>
    <col min="560" max="560" width="10.7109375" style="22" customWidth="1"/>
    <col min="561" max="561" width="14.28515625" style="22" customWidth="1"/>
    <col min="562" max="562" width="10.7109375" style="22" customWidth="1"/>
    <col min="563" max="563" width="14.28515625" style="22" customWidth="1"/>
    <col min="564" max="564" width="10.7109375" style="22" customWidth="1"/>
    <col min="565" max="565" width="14.28515625" style="22" customWidth="1"/>
    <col min="566" max="566" width="10.7109375" style="22" customWidth="1"/>
    <col min="567" max="567" width="14.28515625" style="22" customWidth="1"/>
    <col min="568" max="568" width="10.7109375" style="22" customWidth="1"/>
    <col min="569" max="569" width="14.28515625" style="22" customWidth="1"/>
    <col min="570" max="570" width="10.7109375" style="22" customWidth="1"/>
    <col min="571" max="571" width="14.28515625" style="22" customWidth="1"/>
    <col min="572" max="572" width="10.7109375" style="22" customWidth="1"/>
    <col min="573" max="573" width="14.28515625" style="22" customWidth="1"/>
    <col min="574" max="574" width="10.7109375" style="22" customWidth="1"/>
    <col min="575" max="575" width="14.28515625" style="22" customWidth="1"/>
    <col min="576" max="576" width="10.7109375" style="22" customWidth="1"/>
    <col min="577" max="577" width="14.28515625" style="22" customWidth="1"/>
    <col min="578" max="578" width="10.7109375" style="22" customWidth="1"/>
    <col min="579" max="579" width="14.28515625" style="22" customWidth="1"/>
    <col min="580" max="580" width="10.7109375" style="22" customWidth="1"/>
    <col min="581" max="581" width="14.28515625" style="22" customWidth="1"/>
    <col min="582" max="582" width="10.7109375" style="22" customWidth="1"/>
    <col min="583" max="583" width="14.28515625" style="22" customWidth="1"/>
    <col min="584" max="584" width="10.7109375" style="22" customWidth="1"/>
    <col min="585" max="585" width="14.28515625" style="22" customWidth="1"/>
    <col min="586" max="586" width="10.7109375" style="22" customWidth="1"/>
    <col min="587" max="587" width="14.28515625" style="22" customWidth="1"/>
    <col min="588" max="588" width="10.7109375" style="22" customWidth="1"/>
    <col min="589" max="589" width="14.28515625" style="22" customWidth="1"/>
    <col min="590" max="590" width="10.7109375" style="22" customWidth="1"/>
    <col min="591" max="591" width="14.28515625" style="22" customWidth="1"/>
    <col min="592" max="592" width="10.7109375" style="22" customWidth="1"/>
    <col min="593" max="593" width="14.28515625" style="22" customWidth="1"/>
    <col min="594" max="594" width="10.7109375" style="22" customWidth="1"/>
    <col min="595" max="595" width="14.28515625" style="22" customWidth="1"/>
    <col min="596" max="596" width="10.7109375" style="22" customWidth="1"/>
    <col min="597" max="597" width="14.28515625" style="22" customWidth="1"/>
    <col min="598" max="598" width="10.7109375" style="22" customWidth="1"/>
    <col min="599" max="599" width="14.28515625" style="22" customWidth="1"/>
    <col min="600" max="600" width="10.7109375" style="22" customWidth="1"/>
    <col min="601" max="601" width="14.28515625" style="22" customWidth="1"/>
    <col min="602" max="602" width="10.7109375" style="22" customWidth="1"/>
    <col min="603" max="603" width="14.28515625" style="22" customWidth="1"/>
    <col min="604" max="604" width="10.7109375" style="22" customWidth="1"/>
    <col min="605" max="605" width="14.28515625" style="22" customWidth="1"/>
    <col min="606" max="606" width="10.7109375" style="22" customWidth="1"/>
    <col min="607" max="607" width="14.28515625" style="22" customWidth="1"/>
    <col min="608" max="608" width="10.7109375" style="22" customWidth="1"/>
    <col min="609" max="609" width="14.28515625" style="22" customWidth="1"/>
    <col min="610" max="610" width="10.7109375" style="22" customWidth="1"/>
    <col min="611" max="611" width="14.28515625" style="22" customWidth="1"/>
    <col min="612" max="612" width="10.7109375" style="22" customWidth="1"/>
    <col min="613" max="613" width="14.28515625" style="22" customWidth="1"/>
    <col min="614" max="614" width="10.7109375" style="22" customWidth="1"/>
    <col min="615" max="615" width="14.28515625" style="22" customWidth="1"/>
    <col min="616" max="616" width="10.7109375" style="22" customWidth="1"/>
    <col min="617" max="617" width="14.28515625" style="22" customWidth="1"/>
    <col min="618" max="618" width="10.7109375" style="22" customWidth="1"/>
    <col min="619" max="619" width="14.28515625" style="22" customWidth="1"/>
    <col min="620" max="620" width="10.7109375" style="22" customWidth="1"/>
    <col min="621" max="621" width="14.28515625" style="22" customWidth="1"/>
    <col min="622" max="622" width="10.7109375" style="22" customWidth="1"/>
    <col min="623" max="623" width="14.28515625" style="22" customWidth="1"/>
    <col min="624" max="624" width="10.7109375" style="22" customWidth="1"/>
    <col min="625" max="625" width="14.28515625" style="22" customWidth="1"/>
    <col min="626" max="626" width="10.7109375" style="22" customWidth="1"/>
    <col min="627" max="627" width="14.28515625" style="22" customWidth="1"/>
    <col min="628" max="628" width="10.7109375" style="22" customWidth="1"/>
    <col min="629" max="629" width="14.28515625" style="22" customWidth="1"/>
    <col min="630" max="630" width="10.7109375" style="22" customWidth="1"/>
    <col min="631" max="631" width="14.28515625" style="22" customWidth="1"/>
    <col min="632" max="632" width="10.7109375" style="22" customWidth="1"/>
    <col min="633" max="633" width="14.28515625" style="22" customWidth="1"/>
    <col min="634" max="634" width="10.7109375" style="22" customWidth="1"/>
    <col min="635" max="635" width="14.28515625" style="22" customWidth="1"/>
    <col min="636" max="636" width="10.7109375" style="22" customWidth="1"/>
    <col min="637" max="637" width="14.28515625" style="22" customWidth="1"/>
    <col min="638" max="638" width="10.7109375" style="22" customWidth="1"/>
    <col min="639" max="639" width="14.28515625" style="22" customWidth="1"/>
    <col min="640" max="640" width="10.7109375" style="22" customWidth="1"/>
    <col min="641" max="641" width="14.28515625" style="22" customWidth="1"/>
    <col min="642" max="642" width="10.7109375" style="22" customWidth="1"/>
    <col min="643" max="643" width="14.28515625" style="22" customWidth="1"/>
    <col min="644" max="644" width="10.7109375" style="22" customWidth="1"/>
    <col min="645" max="645" width="14.28515625" style="22" customWidth="1"/>
    <col min="646" max="646" width="10.7109375" style="22" customWidth="1"/>
    <col min="647" max="647" width="14.28515625" style="22" customWidth="1"/>
    <col min="648" max="648" width="10.7109375" style="22" customWidth="1"/>
    <col min="649" max="649" width="14.28515625" style="22" customWidth="1"/>
    <col min="650" max="650" width="10.7109375" style="22" customWidth="1"/>
    <col min="651" max="651" width="14.28515625" style="22" customWidth="1"/>
    <col min="652" max="652" width="10.7109375" style="22" customWidth="1"/>
    <col min="653" max="653" width="14.28515625" style="22" customWidth="1"/>
    <col min="654" max="654" width="10.7109375" style="22" customWidth="1"/>
    <col min="655" max="655" width="14.28515625" style="22" customWidth="1"/>
    <col min="656" max="656" width="10.7109375" style="22" customWidth="1"/>
    <col min="657" max="657" width="14.28515625" style="22" customWidth="1"/>
    <col min="658" max="658" width="10.7109375" style="22" customWidth="1"/>
    <col min="659" max="659" width="14.28515625" style="22" customWidth="1"/>
    <col min="660" max="660" width="10.7109375" style="22" customWidth="1"/>
    <col min="661" max="661" width="14.28515625" style="22" customWidth="1"/>
    <col min="662" max="662" width="10.7109375" style="22" customWidth="1"/>
    <col min="663" max="663" width="14.28515625" style="22" customWidth="1"/>
    <col min="664" max="664" width="10.7109375" style="22" customWidth="1"/>
    <col min="665" max="665" width="14.28515625" style="22" customWidth="1"/>
    <col min="666" max="666" width="10.7109375" style="22" customWidth="1"/>
    <col min="667" max="667" width="14.28515625" style="22" customWidth="1"/>
    <col min="668" max="668" width="10.7109375" style="22" customWidth="1"/>
    <col min="669" max="669" width="14.28515625" style="22" customWidth="1"/>
    <col min="670" max="670" width="10.7109375" style="22" customWidth="1"/>
    <col min="671" max="671" width="14.28515625" style="22" customWidth="1"/>
    <col min="672" max="672" width="10.7109375" style="22" customWidth="1"/>
    <col min="673" max="673" width="14.28515625" style="22" customWidth="1"/>
    <col min="674" max="674" width="10.7109375" style="22" customWidth="1"/>
    <col min="675" max="675" width="14.28515625" style="22" customWidth="1"/>
    <col min="676" max="676" width="10.7109375" style="22" customWidth="1"/>
    <col min="677" max="677" width="14.28515625" style="22" customWidth="1"/>
    <col min="678" max="678" width="10.7109375" style="22" customWidth="1"/>
    <col min="679" max="679" width="14.28515625" style="22" customWidth="1"/>
    <col min="680" max="680" width="10.7109375" style="22" customWidth="1"/>
    <col min="681" max="681" width="14.28515625" style="22" customWidth="1"/>
    <col min="682" max="682" width="10.7109375" style="22" customWidth="1"/>
    <col min="683" max="683" width="14.28515625" style="22" customWidth="1"/>
    <col min="684" max="684" width="10.7109375" style="22" customWidth="1"/>
    <col min="685" max="685" width="14.28515625" style="22" customWidth="1"/>
    <col min="686" max="686" width="10.7109375" style="22" customWidth="1"/>
    <col min="687" max="687" width="14.28515625" style="22" customWidth="1"/>
    <col min="688" max="688" width="10.7109375" style="22" customWidth="1"/>
    <col min="689" max="689" width="14.28515625" style="22" customWidth="1"/>
    <col min="690" max="690" width="10.7109375" style="22" customWidth="1"/>
    <col min="691" max="691" width="14.28515625" style="22" customWidth="1"/>
    <col min="692" max="692" width="10.7109375" style="22" customWidth="1"/>
    <col min="693" max="693" width="14.28515625" style="22" customWidth="1"/>
    <col min="694" max="694" width="10.7109375" style="22" customWidth="1"/>
    <col min="695" max="695" width="14.28515625" style="22" customWidth="1"/>
    <col min="696" max="696" width="10.7109375" style="22" customWidth="1"/>
    <col min="697" max="697" width="14.28515625" style="22" customWidth="1"/>
    <col min="698" max="698" width="10.7109375" style="22" customWidth="1"/>
    <col min="699" max="699" width="14.28515625" style="22" customWidth="1"/>
    <col min="700" max="700" width="10.7109375" style="22" customWidth="1"/>
    <col min="701" max="701" width="14.28515625" style="22" customWidth="1"/>
    <col min="702" max="702" width="10.7109375" style="22" customWidth="1"/>
    <col min="703" max="703" width="14.28515625" style="22" customWidth="1"/>
    <col min="704" max="704" width="10.7109375" style="22" customWidth="1"/>
    <col min="705" max="705" width="14.28515625" style="22" customWidth="1"/>
    <col min="706" max="706" width="10.7109375" style="22" customWidth="1"/>
    <col min="707" max="707" width="14.28515625" style="22" customWidth="1"/>
    <col min="708" max="708" width="10.7109375" style="22" customWidth="1"/>
    <col min="709" max="709" width="14.28515625" style="22" customWidth="1"/>
    <col min="710" max="710" width="10.7109375" style="22" customWidth="1"/>
    <col min="711" max="711" width="14.28515625" style="22" customWidth="1"/>
    <col min="712" max="712" width="10.7109375" style="22" customWidth="1"/>
    <col min="713" max="713" width="14.28515625" style="22" customWidth="1"/>
    <col min="714" max="714" width="10.7109375" style="22" customWidth="1"/>
    <col min="715" max="715" width="14.28515625" style="22" customWidth="1"/>
    <col min="716" max="716" width="10.7109375" style="22" customWidth="1"/>
    <col min="717" max="717" width="14.28515625" style="22" customWidth="1"/>
    <col min="718" max="718" width="10.7109375" style="22" customWidth="1"/>
    <col min="719" max="719" width="14.28515625" style="22" customWidth="1"/>
    <col min="720" max="720" width="10.7109375" style="22" customWidth="1"/>
    <col min="721" max="721" width="14.28515625" style="22" customWidth="1"/>
    <col min="722" max="722" width="10.7109375" style="22" customWidth="1"/>
    <col min="723" max="723" width="14.28515625" style="22" customWidth="1"/>
    <col min="724" max="724" width="10.7109375" style="22" customWidth="1"/>
    <col min="725" max="725" width="14.28515625" style="22" customWidth="1"/>
    <col min="726" max="726" width="11.85546875" style="22" customWidth="1"/>
    <col min="727" max="727" width="10.7109375" style="22" customWidth="1"/>
    <col min="728" max="728" width="14.28515625" style="22" customWidth="1"/>
    <col min="729" max="729" width="10.7109375" style="22" customWidth="1"/>
    <col min="730" max="730" width="14.28515625" style="22" customWidth="1"/>
    <col min="731" max="731" width="10.7109375" style="22" customWidth="1"/>
    <col min="732" max="732" width="14.28515625" style="22" customWidth="1"/>
    <col min="733" max="733" width="10.7109375" style="22" customWidth="1"/>
    <col min="734" max="734" width="14.28515625" style="22" customWidth="1"/>
    <col min="735" max="735" width="10.7109375" style="22" customWidth="1"/>
    <col min="736" max="736" width="14.28515625" style="22" customWidth="1"/>
    <col min="737" max="737" width="10.7109375" style="22" customWidth="1"/>
    <col min="738" max="738" width="14.28515625" style="22" customWidth="1"/>
    <col min="739" max="739" width="10.7109375" style="22" customWidth="1"/>
    <col min="740" max="740" width="14.28515625" style="22" customWidth="1"/>
    <col min="741" max="741" width="10.7109375" style="22" customWidth="1"/>
    <col min="742" max="742" width="14.28515625" style="22" customWidth="1"/>
    <col min="743" max="743" width="10.7109375" style="22" customWidth="1"/>
    <col min="744" max="744" width="14.28515625" style="22" customWidth="1"/>
    <col min="745" max="745" width="10.7109375" style="22" customWidth="1"/>
    <col min="746" max="746" width="14.28515625" style="22" customWidth="1"/>
    <col min="747" max="747" width="11.85546875" style="22" customWidth="1"/>
    <col min="748" max="16384" width="9.140625" style="22"/>
  </cols>
  <sheetData>
    <row r="1" spans="1:8" ht="18" customHeight="1" x14ac:dyDescent="0.25"/>
    <row r="2" spans="1:8" ht="18" customHeight="1" x14ac:dyDescent="0.25"/>
    <row r="3" spans="1:8" ht="18" customHeight="1" x14ac:dyDescent="0.25"/>
    <row r="4" spans="1:8" s="23" customFormat="1" ht="21.95" customHeight="1" thickBot="1" x14ac:dyDescent="0.3">
      <c r="B4" s="24" t="s">
        <v>567</v>
      </c>
    </row>
    <row r="5" spans="1:8" ht="8.1" customHeight="1" thickTop="1" x14ac:dyDescent="0.25"/>
    <row r="6" spans="1:8" x14ac:dyDescent="0.25">
      <c r="A6" s="25"/>
      <c r="B6" s="26" t="s">
        <v>568</v>
      </c>
      <c r="D6" s="27" t="s">
        <v>583</v>
      </c>
    </row>
    <row r="7" spans="1:8" ht="3.75" customHeight="1" x14ac:dyDescent="0.25">
      <c r="A7" s="25"/>
      <c r="B7" s="26"/>
      <c r="D7" s="54"/>
    </row>
    <row r="8" spans="1:8" ht="21" customHeight="1" x14ac:dyDescent="0.25">
      <c r="B8" s="77" t="s">
        <v>569</v>
      </c>
      <c r="C8" s="78"/>
      <c r="D8" s="79"/>
    </row>
    <row r="9" spans="1:8" ht="3.75" customHeight="1" x14ac:dyDescent="0.25"/>
    <row r="10" spans="1:8" ht="18.75" customHeight="1" x14ac:dyDescent="0.25">
      <c r="B10" s="28" t="s">
        <v>0</v>
      </c>
      <c r="D10" s="29" t="s">
        <v>67</v>
      </c>
      <c r="F10" s="55" t="s">
        <v>19</v>
      </c>
      <c r="G10" s="71">
        <f>VLOOKUP(D10,'Dados EX'!B6:C12,2,0)</f>
        <v>64</v>
      </c>
    </row>
    <row r="11" spans="1:8" ht="18.75" customHeight="1" x14ac:dyDescent="0.25">
      <c r="B11" s="28" t="s">
        <v>20</v>
      </c>
      <c r="D11" s="29" t="s">
        <v>300</v>
      </c>
      <c r="F11" s="55" t="s">
        <v>22</v>
      </c>
      <c r="G11" s="71">
        <f>IF(D11="SEM FUNÇÃO", 0, VLOOKUP(D11,'Dados EX'!B7:C14,2,0))</f>
        <v>0</v>
      </c>
    </row>
    <row r="12" spans="1:8" ht="18.75" customHeight="1" x14ac:dyDescent="0.25">
      <c r="B12" s="28" t="s">
        <v>23</v>
      </c>
      <c r="C12" s="37"/>
      <c r="D12" s="29" t="s">
        <v>104</v>
      </c>
      <c r="E12" s="37"/>
      <c r="F12" s="55" t="s">
        <v>25</v>
      </c>
      <c r="G12" s="71">
        <f>VLOOKUP(D12,Inf_ADB[#All],9,0)</f>
        <v>80.08</v>
      </c>
    </row>
    <row r="13" spans="1:8" ht="3.75" customHeight="1" x14ac:dyDescent="0.25">
      <c r="A13" s="32"/>
      <c r="B13" s="56"/>
      <c r="C13" s="34"/>
      <c r="D13" s="32"/>
      <c r="E13" s="34"/>
      <c r="F13" s="35"/>
      <c r="G13" s="35"/>
      <c r="H13" s="32"/>
    </row>
    <row r="14" spans="1:8" ht="18.75" customHeight="1" x14ac:dyDescent="0.25">
      <c r="B14" s="36" t="s">
        <v>26</v>
      </c>
      <c r="C14" s="37"/>
      <c r="D14" s="72">
        <f>G10*G12</f>
        <v>5125.12</v>
      </c>
      <c r="E14" s="37"/>
      <c r="F14" s="38"/>
      <c r="G14" s="39"/>
    </row>
    <row r="15" spans="1:8" ht="18.75" customHeight="1" x14ac:dyDescent="0.25">
      <c r="B15" s="36" t="s">
        <v>27</v>
      </c>
      <c r="C15" s="37"/>
      <c r="D15" s="72">
        <f>IF(D11="SEM FUNÇÃO", 0, G11*G12-D14)</f>
        <v>0</v>
      </c>
      <c r="E15" s="37"/>
      <c r="F15" s="38"/>
      <c r="G15" s="39"/>
    </row>
    <row r="16" spans="1:8" ht="9.75" customHeight="1" x14ac:dyDescent="0.25">
      <c r="A16" s="32"/>
      <c r="B16" s="56"/>
      <c r="C16" s="34"/>
      <c r="D16" s="32"/>
      <c r="E16" s="34"/>
      <c r="F16" s="38"/>
      <c r="G16" s="40"/>
      <c r="H16" s="32"/>
    </row>
    <row r="17" spans="1:8" ht="21" customHeight="1" x14ac:dyDescent="0.25">
      <c r="A17" s="32"/>
      <c r="B17" s="80" t="s">
        <v>28</v>
      </c>
      <c r="C17" s="80"/>
      <c r="D17" s="80"/>
      <c r="E17" s="34"/>
      <c r="F17" s="38"/>
      <c r="G17" s="41"/>
      <c r="H17" s="32"/>
    </row>
    <row r="18" spans="1:8" ht="3.75" customHeight="1" x14ac:dyDescent="0.25">
      <c r="A18" s="32"/>
      <c r="B18" s="56"/>
      <c r="C18" s="34"/>
      <c r="D18" s="32"/>
      <c r="E18" s="34"/>
      <c r="F18" s="38"/>
      <c r="G18" s="41"/>
      <c r="H18" s="32"/>
    </row>
    <row r="19" spans="1:8" ht="18.75" customHeight="1" x14ac:dyDescent="0.25">
      <c r="B19" s="55" t="s">
        <v>29</v>
      </c>
      <c r="C19" s="37"/>
      <c r="D19" s="73" t="str">
        <f>IF(D11="SEM FUNÇÃO", D10, D11)</f>
        <v>TS</v>
      </c>
      <c r="E19" s="37"/>
      <c r="F19" s="55" t="s">
        <v>30</v>
      </c>
      <c r="G19" s="71">
        <f>VLOOKUP(D19,NOVAIREXCARGO[#All],2,0)</f>
        <v>35</v>
      </c>
    </row>
    <row r="20" spans="1:8" ht="18.75" customHeight="1" x14ac:dyDescent="0.25">
      <c r="B20" s="36" t="s">
        <v>31</v>
      </c>
      <c r="C20" s="37"/>
      <c r="D20" s="73" t="str">
        <f>D12</f>
        <v>BRASALADI</v>
      </c>
      <c r="E20" s="37"/>
      <c r="F20" s="55" t="s">
        <v>32</v>
      </c>
      <c r="G20" s="71">
        <f>VLOOKUP(D12,Inf_ADB[#All],10,0)</f>
        <v>49.28</v>
      </c>
    </row>
    <row r="21" spans="1:8" ht="3.75" customHeight="1" x14ac:dyDescent="0.25">
      <c r="A21" s="32"/>
      <c r="B21" s="56"/>
      <c r="C21" s="34"/>
      <c r="D21" s="32"/>
      <c r="E21" s="34"/>
      <c r="F21" s="35"/>
      <c r="G21" s="35"/>
      <c r="H21" s="32"/>
    </row>
    <row r="22" spans="1:8" ht="18.75" customHeight="1" x14ac:dyDescent="0.25">
      <c r="B22" s="36" t="s">
        <v>33</v>
      </c>
      <c r="C22" s="37"/>
      <c r="D22" s="72">
        <f>G19*G20</f>
        <v>1724.8</v>
      </c>
      <c r="E22" s="37"/>
      <c r="F22" s="44"/>
      <c r="G22" s="39"/>
    </row>
    <row r="23" spans="1:8" ht="9.75" customHeight="1" x14ac:dyDescent="0.25">
      <c r="A23" s="32"/>
      <c r="B23" s="56"/>
      <c r="C23" s="34"/>
      <c r="D23" s="32"/>
      <c r="E23" s="34"/>
      <c r="F23" s="38"/>
      <c r="G23" s="40"/>
      <c r="H23" s="32"/>
    </row>
    <row r="24" spans="1:8" ht="21" customHeight="1" x14ac:dyDescent="0.25">
      <c r="A24" s="32"/>
      <c r="B24" s="80" t="s">
        <v>34</v>
      </c>
      <c r="C24" s="80"/>
      <c r="D24" s="80"/>
      <c r="E24" s="34"/>
      <c r="F24" s="38"/>
      <c r="G24" s="41"/>
      <c r="H24" s="32"/>
    </row>
    <row r="25" spans="1:8" ht="3.75" customHeight="1" x14ac:dyDescent="0.25">
      <c r="A25" s="32"/>
      <c r="B25" s="56"/>
      <c r="C25" s="34"/>
      <c r="D25" s="32"/>
      <c r="E25" s="34"/>
      <c r="F25" s="38"/>
      <c r="G25" s="41"/>
      <c r="H25" s="32"/>
    </row>
    <row r="26" spans="1:8" ht="18.75" x14ac:dyDescent="0.25">
      <c r="B26" s="57" t="s">
        <v>35</v>
      </c>
      <c r="C26" s="37"/>
      <c r="D26" s="58">
        <v>0</v>
      </c>
      <c r="E26" s="37"/>
      <c r="F26" s="59"/>
      <c r="G26" s="60"/>
    </row>
    <row r="27" spans="1:8" ht="3.75" customHeight="1" x14ac:dyDescent="0.25">
      <c r="A27" s="32"/>
      <c r="B27" s="56"/>
      <c r="C27" s="34"/>
      <c r="D27" s="32"/>
      <c r="E27" s="34"/>
      <c r="F27" s="35"/>
      <c r="G27" s="40"/>
      <c r="H27" s="32"/>
    </row>
    <row r="28" spans="1:8" ht="18.75" customHeight="1" x14ac:dyDescent="0.25">
      <c r="B28" s="36" t="s">
        <v>36</v>
      </c>
      <c r="C28" s="37"/>
      <c r="D28" s="72">
        <f>D14*D26%</f>
        <v>0</v>
      </c>
      <c r="E28" s="37"/>
      <c r="F28" s="44"/>
      <c r="G28" s="39"/>
    </row>
    <row r="29" spans="1:8" ht="9.75" customHeight="1" x14ac:dyDescent="0.25">
      <c r="A29" s="32"/>
      <c r="B29" s="56"/>
      <c r="C29" s="34"/>
      <c r="D29" s="32"/>
      <c r="E29" s="34"/>
      <c r="F29" s="38"/>
      <c r="G29" s="40"/>
      <c r="H29" s="32"/>
    </row>
    <row r="30" spans="1:8" ht="21" customHeight="1" x14ac:dyDescent="0.25">
      <c r="A30" s="32"/>
      <c r="B30" s="80" t="s">
        <v>37</v>
      </c>
      <c r="C30" s="80"/>
      <c r="D30" s="80"/>
      <c r="E30" s="34"/>
      <c r="F30" s="38"/>
      <c r="G30" s="41"/>
      <c r="H30" s="32"/>
    </row>
    <row r="31" spans="1:8" ht="3.75" customHeight="1" x14ac:dyDescent="0.25">
      <c r="A31" s="32"/>
      <c r="B31" s="56"/>
      <c r="C31" s="34"/>
      <c r="D31" s="32"/>
      <c r="E31" s="34"/>
      <c r="F31" s="38"/>
      <c r="G31" s="41"/>
      <c r="H31" s="32"/>
    </row>
    <row r="32" spans="1:8" ht="18.75" x14ac:dyDescent="0.25">
      <c r="B32" s="57" t="s">
        <v>38</v>
      </c>
      <c r="C32" s="37"/>
      <c r="D32" s="58">
        <v>0</v>
      </c>
      <c r="E32" s="37"/>
      <c r="F32" s="59"/>
      <c r="G32" s="61"/>
    </row>
    <row r="33" spans="1:8" ht="18.75" customHeight="1" x14ac:dyDescent="0.25">
      <c r="B33" s="28" t="s">
        <v>39</v>
      </c>
      <c r="C33" s="37"/>
      <c r="D33" s="62">
        <v>0</v>
      </c>
      <c r="E33" s="37"/>
      <c r="F33" s="59"/>
      <c r="G33" s="61"/>
    </row>
    <row r="34" spans="1:8" ht="3.75" customHeight="1" x14ac:dyDescent="0.25">
      <c r="A34" s="32"/>
      <c r="B34" s="56"/>
      <c r="C34" s="34"/>
      <c r="D34" s="32"/>
      <c r="E34" s="34"/>
      <c r="F34" s="35"/>
      <c r="G34" s="40"/>
      <c r="H34" s="32"/>
    </row>
    <row r="35" spans="1:8" ht="18.75" customHeight="1" x14ac:dyDescent="0.25">
      <c r="B35" s="36" t="s">
        <v>40</v>
      </c>
      <c r="C35" s="37"/>
      <c r="D35" s="72">
        <f>D22*(D32*10%)+D22*(D33*5%)</f>
        <v>0</v>
      </c>
      <c r="E35" s="37"/>
      <c r="F35" s="44"/>
      <c r="G35" s="39"/>
    </row>
    <row r="36" spans="1:8" ht="9.75" customHeight="1" x14ac:dyDescent="0.25">
      <c r="B36" s="63"/>
      <c r="C36" s="37"/>
      <c r="D36" s="64"/>
      <c r="E36" s="37"/>
      <c r="F36" s="44"/>
      <c r="G36" s="39"/>
    </row>
    <row r="37" spans="1:8" ht="26.25" customHeight="1" x14ac:dyDescent="0.25">
      <c r="B37" s="43" t="s">
        <v>7</v>
      </c>
      <c r="C37" s="37"/>
      <c r="D37" s="74">
        <f>SUM(D14,D15,D22,D28,D35)</f>
        <v>6849.92</v>
      </c>
      <c r="E37" s="37"/>
      <c r="F37" s="44"/>
      <c r="G37" s="39"/>
    </row>
    <row r="38" spans="1:8" ht="18.75" customHeight="1" x14ac:dyDescent="0.25">
      <c r="B38" s="65"/>
      <c r="C38" s="37"/>
      <c r="D38" s="46"/>
      <c r="E38" s="37"/>
      <c r="F38" s="44"/>
      <c r="G38" s="39"/>
    </row>
    <row r="39" spans="1:8" ht="9.75" customHeight="1" x14ac:dyDescent="0.25">
      <c r="A39" s="32"/>
      <c r="B39" s="66"/>
      <c r="C39" s="34"/>
      <c r="E39" s="37"/>
      <c r="F39" s="39"/>
      <c r="G39" s="39"/>
    </row>
    <row r="40" spans="1:8" ht="18.75" customHeight="1" x14ac:dyDescent="0.25">
      <c r="B40" s="48" t="s">
        <v>8</v>
      </c>
      <c r="C40" s="37"/>
      <c r="D40" s="72">
        <f>VLOOKUP(D10,Mens_ADB[#All],2,0)</f>
        <v>30</v>
      </c>
      <c r="E40" s="37"/>
      <c r="F40" s="39"/>
      <c r="G40" s="39"/>
    </row>
    <row r="41" spans="1:8" ht="18.75" customHeight="1" x14ac:dyDescent="0.25">
      <c r="B41" s="48" t="s">
        <v>565</v>
      </c>
      <c r="C41" s="37"/>
      <c r="D41" s="75">
        <f>D40/D37</f>
        <v>4.3796131925628329E-3</v>
      </c>
      <c r="E41" s="37"/>
      <c r="F41" s="39"/>
      <c r="G41" s="39"/>
    </row>
    <row r="42" spans="1:8" ht="3.75" customHeight="1" x14ac:dyDescent="0.25">
      <c r="A42" s="32"/>
      <c r="B42" s="33"/>
      <c r="C42" s="34"/>
      <c r="E42" s="37"/>
      <c r="F42" s="39"/>
      <c r="G42" s="39"/>
    </row>
    <row r="43" spans="1:8" ht="21" customHeight="1" x14ac:dyDescent="0.25">
      <c r="B43" s="81" t="s">
        <v>9</v>
      </c>
      <c r="C43" s="82"/>
      <c r="D43" s="83"/>
      <c r="E43" s="37"/>
    </row>
    <row r="44" spans="1:8" ht="1.5" customHeight="1" x14ac:dyDescent="0.25">
      <c r="B44" s="66"/>
      <c r="C44" s="37"/>
      <c r="E44" s="37"/>
    </row>
    <row r="45" spans="1:8" ht="18.75" customHeight="1" x14ac:dyDescent="0.25">
      <c r="B45" s="67" t="s">
        <v>10</v>
      </c>
      <c r="C45" s="37"/>
      <c r="D45" s="49">
        <v>3.5000000000000001E-3</v>
      </c>
      <c r="E45" s="37"/>
      <c r="F45" s="76">
        <f t="shared" ref="F45" si="0">$D$37*D45</f>
        <v>23.974720000000001</v>
      </c>
      <c r="G45" s="39"/>
    </row>
    <row r="47" spans="1:8" x14ac:dyDescent="0.25"/>
    <row r="48" spans="1:8" x14ac:dyDescent="0.25"/>
    <row r="49" x14ac:dyDescent="0.25"/>
    <row r="50" ht="27" customHeight="1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spans="2:6" x14ac:dyDescent="0.25">
      <c r="B65" s="68"/>
      <c r="F65" s="68"/>
    </row>
    <row r="66" spans="2:6" x14ac:dyDescent="0.25">
      <c r="F66" s="69"/>
    </row>
    <row r="67" spans="2:6" x14ac:dyDescent="0.25">
      <c r="F67" s="68"/>
    </row>
    <row r="68" spans="2:6" x14ac:dyDescent="0.25">
      <c r="B68" s="70"/>
    </row>
    <row r="69" spans="2:6" x14ac:dyDescent="0.25">
      <c r="F69" s="68"/>
    </row>
    <row r="70" spans="2:6" x14ac:dyDescent="0.25">
      <c r="F70" s="68"/>
    </row>
    <row r="71" spans="2:6" x14ac:dyDescent="0.25"/>
    <row r="72" spans="2:6" x14ac:dyDescent="0.25"/>
    <row r="73" spans="2:6" x14ac:dyDescent="0.25"/>
    <row r="74" spans="2:6" x14ac:dyDescent="0.25"/>
    <row r="75" spans="2:6" x14ac:dyDescent="0.25"/>
  </sheetData>
  <sheetProtection algorithmName="SHA-512" hashValue="VAKZoh1mNB+3YlmWHCp1GgmXpH+paec91nChLYqff49XwEI8d+KkKHU+k2mOdYnXNcYHe+qu/uGj9telImKlNg==" saltValue="crUFb7EfjR2iELtOUPJA1A==" spinCount="100000" sheet="1" objects="1" scenarios="1"/>
  <mergeCells count="5">
    <mergeCell ref="B8:D8"/>
    <mergeCell ref="B17:D17"/>
    <mergeCell ref="B24:D24"/>
    <mergeCell ref="B30:D30"/>
    <mergeCell ref="B43:D43"/>
  </mergeCells>
  <dataValidations count="1">
    <dataValidation allowBlank="1" showInputMessage="1" showErrorMessage="1" sqref="D26 D32:D33 D19:D20" xr:uid="{A3C7A551-78C5-48BF-BA3E-719D88517BDF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1A8649-24B3-460B-A199-BE6470DE5E48}">
          <x14:formula1>
            <xm:f>'Dados EX'!$B$30:$B$258</xm:f>
          </x14:formula1>
          <xm:sqref>D12</xm:sqref>
        </x14:dataValidation>
        <x14:dataValidation type="list" allowBlank="1" showInputMessage="1" showErrorMessage="1" xr:uid="{270248E6-1093-48D0-A63C-BC981220B305}">
          <x14:formula1>
            <xm:f>'Dados EX'!$B$7:$B$12</xm:f>
          </x14:formula1>
          <xm:sqref>D10</xm:sqref>
        </x14:dataValidation>
        <x14:dataValidation type="list" allowBlank="1" showInputMessage="1" showErrorMessage="1" xr:uid="{F2901F40-40FD-4896-81D0-E27997CDD562}">
          <x14:formula1>
            <xm:f>'Dados EX'!$B$18:$B$26</xm:f>
          </x14:formula1>
          <xm:sqref>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86D1-C499-426E-AF8C-2472F6DA9100}">
  <dimension ref="B4:K258"/>
  <sheetViews>
    <sheetView showGridLines="0" workbookViewId="0">
      <pane ySplit="4" topLeftCell="A5" activePane="bottomLeft" state="frozen"/>
      <selection pane="bottomLeft" activeCell="C12" sqref="C12"/>
    </sheetView>
  </sheetViews>
  <sheetFormatPr defaultRowHeight="18" customHeight="1" x14ac:dyDescent="0.25"/>
  <cols>
    <col min="1" max="1" width="2.7109375" style="1" customWidth="1"/>
    <col min="2" max="2" width="55.7109375" style="1" customWidth="1"/>
    <col min="3" max="3" width="28.85546875" style="1" bestFit="1" customWidth="1"/>
    <col min="4" max="4" width="18.85546875" style="1" bestFit="1" customWidth="1"/>
    <col min="5" max="5" width="12.7109375" style="1" bestFit="1" customWidth="1"/>
    <col min="6" max="6" width="9.42578125" style="1" bestFit="1" customWidth="1"/>
    <col min="7" max="7" width="13.5703125" style="1" bestFit="1" customWidth="1"/>
    <col min="8" max="8" width="14.85546875" style="1" bestFit="1" customWidth="1"/>
    <col min="9" max="9" width="20.7109375" style="1" bestFit="1" customWidth="1"/>
    <col min="10" max="10" width="13.5703125" style="1" bestFit="1" customWidth="1"/>
    <col min="11" max="11" width="21.85546875" style="1" customWidth="1"/>
    <col min="12" max="16384" width="9.140625" style="1"/>
  </cols>
  <sheetData>
    <row r="4" spans="2:8" s="3" customFormat="1" ht="21.95" customHeight="1" thickBot="1" x14ac:dyDescent="0.3">
      <c r="B4" s="2" t="s">
        <v>572</v>
      </c>
    </row>
    <row r="5" spans="2:8" ht="8.1" customHeight="1" thickTop="1" x14ac:dyDescent="0.25"/>
    <row r="6" spans="2:8" ht="18" customHeight="1" x14ac:dyDescent="0.25">
      <c r="B6" s="12" t="s">
        <v>573</v>
      </c>
      <c r="C6" s="12" t="s">
        <v>570</v>
      </c>
      <c r="G6" s="12" t="s">
        <v>11</v>
      </c>
      <c r="H6" s="12" t="s">
        <v>575</v>
      </c>
    </row>
    <row r="7" spans="2:8" ht="18" customHeight="1" x14ac:dyDescent="0.25">
      <c r="B7" s="4" t="s">
        <v>57</v>
      </c>
      <c r="C7" s="13">
        <v>94</v>
      </c>
      <c r="G7" s="1" t="s">
        <v>57</v>
      </c>
      <c r="H7" s="6">
        <v>55</v>
      </c>
    </row>
    <row r="8" spans="2:8" ht="18" customHeight="1" x14ac:dyDescent="0.25">
      <c r="B8" s="4" t="s">
        <v>50</v>
      </c>
      <c r="C8" s="13">
        <v>88</v>
      </c>
      <c r="G8" s="1" t="s">
        <v>50</v>
      </c>
      <c r="H8" s="6">
        <v>50</v>
      </c>
    </row>
    <row r="9" spans="2:8" ht="18" customHeight="1" x14ac:dyDescent="0.25">
      <c r="B9" s="4" t="s">
        <v>18</v>
      </c>
      <c r="C9" s="13">
        <v>80</v>
      </c>
      <c r="G9" s="1" t="s">
        <v>18</v>
      </c>
      <c r="H9" s="6">
        <v>45</v>
      </c>
    </row>
    <row r="10" spans="2:8" ht="18" customHeight="1" x14ac:dyDescent="0.25">
      <c r="B10" s="4" t="s">
        <v>1</v>
      </c>
      <c r="C10" s="13">
        <v>76</v>
      </c>
      <c r="G10" s="1" t="s">
        <v>1</v>
      </c>
      <c r="H10" s="6">
        <v>40</v>
      </c>
    </row>
    <row r="11" spans="2:8" ht="18" customHeight="1" x14ac:dyDescent="0.25">
      <c r="B11" s="4" t="s">
        <v>52</v>
      </c>
      <c r="C11" s="13">
        <v>72</v>
      </c>
      <c r="G11" s="1" t="s">
        <v>52</v>
      </c>
      <c r="H11" s="6">
        <v>35</v>
      </c>
    </row>
    <row r="12" spans="2:8" ht="18" customHeight="1" x14ac:dyDescent="0.25">
      <c r="B12" s="4" t="s">
        <v>67</v>
      </c>
      <c r="C12" s="13">
        <v>64</v>
      </c>
      <c r="G12" s="1" t="s">
        <v>67</v>
      </c>
      <c r="H12" s="6">
        <v>30</v>
      </c>
    </row>
    <row r="13" spans="2:8" ht="18" customHeight="1" x14ac:dyDescent="0.25">
      <c r="B13" s="4" t="s">
        <v>298</v>
      </c>
      <c r="C13" s="13">
        <v>94</v>
      </c>
    </row>
    <row r="14" spans="2:8" ht="18" customHeight="1" x14ac:dyDescent="0.25">
      <c r="B14" s="4" t="s">
        <v>299</v>
      </c>
      <c r="C14" s="13">
        <v>80</v>
      </c>
    </row>
    <row r="15" spans="2:8" ht="18" customHeight="1" x14ac:dyDescent="0.25">
      <c r="B15" s="4"/>
      <c r="C15" s="5"/>
    </row>
    <row r="16" spans="2:8" ht="18" customHeight="1" x14ac:dyDescent="0.25">
      <c r="B16" s="84" t="s">
        <v>571</v>
      </c>
      <c r="C16" s="84"/>
    </row>
    <row r="17" spans="2:11" ht="18" customHeight="1" x14ac:dyDescent="0.25">
      <c r="B17" s="11" t="s">
        <v>301</v>
      </c>
      <c r="C17" s="11" t="s">
        <v>574</v>
      </c>
    </row>
    <row r="18" spans="2:11" ht="18" customHeight="1" x14ac:dyDescent="0.25">
      <c r="B18" s="1" t="s">
        <v>300</v>
      </c>
      <c r="C18" s="14">
        <v>0</v>
      </c>
    </row>
    <row r="19" spans="2:11" ht="18" customHeight="1" x14ac:dyDescent="0.25">
      <c r="B19" s="1" t="s">
        <v>21</v>
      </c>
      <c r="C19" s="14">
        <v>125</v>
      </c>
    </row>
    <row r="20" spans="2:11" ht="18" customHeight="1" x14ac:dyDescent="0.25">
      <c r="B20" s="1" t="s">
        <v>57</v>
      </c>
      <c r="C20" s="14">
        <v>80</v>
      </c>
    </row>
    <row r="21" spans="2:11" ht="18" customHeight="1" x14ac:dyDescent="0.25">
      <c r="B21" s="1" t="s">
        <v>50</v>
      </c>
      <c r="C21" s="14">
        <v>80</v>
      </c>
    </row>
    <row r="22" spans="2:11" ht="18" customHeight="1" x14ac:dyDescent="0.25">
      <c r="B22" s="1" t="s">
        <v>55</v>
      </c>
      <c r="C22" s="14">
        <v>70</v>
      </c>
    </row>
    <row r="23" spans="2:11" ht="18" customHeight="1" x14ac:dyDescent="0.25">
      <c r="B23" s="1" t="s">
        <v>18</v>
      </c>
      <c r="C23" s="14">
        <v>60</v>
      </c>
    </row>
    <row r="24" spans="2:11" ht="18" customHeight="1" x14ac:dyDescent="0.25">
      <c r="B24" s="1" t="s">
        <v>1</v>
      </c>
      <c r="C24" s="14">
        <v>60</v>
      </c>
    </row>
    <row r="25" spans="2:11" ht="18" customHeight="1" x14ac:dyDescent="0.25">
      <c r="B25" s="1" t="s">
        <v>52</v>
      </c>
      <c r="C25" s="14">
        <v>40</v>
      </c>
    </row>
    <row r="26" spans="2:11" ht="18" customHeight="1" x14ac:dyDescent="0.25">
      <c r="B26" s="1" t="s">
        <v>67</v>
      </c>
      <c r="C26" s="14">
        <v>35</v>
      </c>
    </row>
    <row r="29" spans="2:11" ht="25.5" x14ac:dyDescent="0.25">
      <c r="B29" s="11" t="s">
        <v>302</v>
      </c>
      <c r="C29" s="11" t="s">
        <v>297</v>
      </c>
      <c r="D29" s="11" t="s">
        <v>303</v>
      </c>
      <c r="E29" s="11" t="s">
        <v>304</v>
      </c>
      <c r="F29" s="11" t="s">
        <v>305</v>
      </c>
      <c r="G29" s="11" t="s">
        <v>306</v>
      </c>
      <c r="H29" s="11" t="s">
        <v>307</v>
      </c>
      <c r="I29" s="11" t="s">
        <v>42</v>
      </c>
      <c r="J29" s="11" t="s">
        <v>308</v>
      </c>
      <c r="K29" s="11" t="s">
        <v>309</v>
      </c>
    </row>
    <row r="30" spans="2:11" ht="18" customHeight="1" x14ac:dyDescent="0.25">
      <c r="B30" s="7" t="s">
        <v>104</v>
      </c>
      <c r="C30" s="7" t="s">
        <v>310</v>
      </c>
      <c r="D30" s="8" t="s">
        <v>65</v>
      </c>
      <c r="E30" s="8">
        <v>1</v>
      </c>
      <c r="F30" s="8">
        <v>1</v>
      </c>
      <c r="G30" s="8">
        <v>5</v>
      </c>
      <c r="H30" s="8">
        <v>4</v>
      </c>
      <c r="I30" s="8" t="s">
        <v>54</v>
      </c>
      <c r="J30" s="9">
        <v>80.08</v>
      </c>
      <c r="K30" s="9">
        <v>49.28</v>
      </c>
    </row>
    <row r="31" spans="2:11" ht="18" customHeight="1" x14ac:dyDescent="0.25">
      <c r="B31" s="7" t="s">
        <v>215</v>
      </c>
      <c r="C31" s="7" t="s">
        <v>311</v>
      </c>
      <c r="D31" s="8" t="s">
        <v>48</v>
      </c>
      <c r="E31" s="8">
        <v>1</v>
      </c>
      <c r="F31" s="8">
        <v>1</v>
      </c>
      <c r="G31" s="8">
        <v>1</v>
      </c>
      <c r="H31" s="8">
        <v>3</v>
      </c>
      <c r="I31" s="8" t="s">
        <v>49</v>
      </c>
      <c r="J31" s="9">
        <v>110.76</v>
      </c>
      <c r="K31" s="9">
        <v>76.680000000000007</v>
      </c>
    </row>
    <row r="32" spans="2:11" ht="18" customHeight="1" x14ac:dyDescent="0.25">
      <c r="B32" s="7" t="s">
        <v>130</v>
      </c>
      <c r="C32" s="7" t="s">
        <v>312</v>
      </c>
      <c r="D32" s="8" t="s">
        <v>18</v>
      </c>
      <c r="E32" s="8">
        <v>1</v>
      </c>
      <c r="F32" s="8">
        <v>1</v>
      </c>
      <c r="G32" s="8">
        <v>2</v>
      </c>
      <c r="H32" s="8">
        <v>4</v>
      </c>
      <c r="I32" s="8" t="s">
        <v>62</v>
      </c>
      <c r="J32" s="9">
        <v>95.68</v>
      </c>
      <c r="K32" s="9">
        <v>66.239999999999995</v>
      </c>
    </row>
    <row r="33" spans="2:11" ht="18" customHeight="1" x14ac:dyDescent="0.25">
      <c r="B33" s="7" t="s">
        <v>78</v>
      </c>
      <c r="C33" s="7" t="s">
        <v>313</v>
      </c>
      <c r="D33" s="8" t="s">
        <v>48</v>
      </c>
      <c r="E33" s="8">
        <v>1</v>
      </c>
      <c r="F33" s="8">
        <v>1</v>
      </c>
      <c r="G33" s="8">
        <v>3</v>
      </c>
      <c r="H33" s="8">
        <v>3</v>
      </c>
      <c r="I33" s="8" t="s">
        <v>49</v>
      </c>
      <c r="J33" s="9">
        <v>93.86</v>
      </c>
      <c r="K33" s="9">
        <v>75.81</v>
      </c>
    </row>
    <row r="34" spans="2:11" ht="18" customHeight="1" x14ac:dyDescent="0.25">
      <c r="B34" s="7" t="s">
        <v>314</v>
      </c>
      <c r="C34" s="7" t="s">
        <v>315</v>
      </c>
      <c r="D34" s="8" t="s">
        <v>48</v>
      </c>
      <c r="E34" s="8">
        <v>1</v>
      </c>
      <c r="F34" s="8">
        <v>1</v>
      </c>
      <c r="G34" s="8">
        <v>2</v>
      </c>
      <c r="H34" s="8">
        <v>3</v>
      </c>
      <c r="I34" s="8" t="s">
        <v>49</v>
      </c>
      <c r="J34" s="9">
        <v>108.42</v>
      </c>
      <c r="K34" s="9">
        <v>66.72</v>
      </c>
    </row>
    <row r="35" spans="2:11" ht="18" customHeight="1" x14ac:dyDescent="0.25">
      <c r="B35" s="7" t="s">
        <v>24</v>
      </c>
      <c r="C35" s="7" t="s">
        <v>316</v>
      </c>
      <c r="D35" s="8" t="s">
        <v>48</v>
      </c>
      <c r="E35" s="8">
        <v>1</v>
      </c>
      <c r="F35" s="8">
        <v>2</v>
      </c>
      <c r="G35" s="8">
        <v>4</v>
      </c>
      <c r="H35" s="8">
        <v>4</v>
      </c>
      <c r="I35" s="8" t="s">
        <v>49</v>
      </c>
      <c r="J35" s="9">
        <v>91</v>
      </c>
      <c r="K35" s="9">
        <v>63</v>
      </c>
    </row>
    <row r="36" spans="2:11" ht="18" customHeight="1" x14ac:dyDescent="0.25">
      <c r="B36" s="7" t="s">
        <v>241</v>
      </c>
      <c r="C36" s="7" t="s">
        <v>317</v>
      </c>
      <c r="D36" s="8" t="s">
        <v>18</v>
      </c>
      <c r="E36" s="8">
        <v>1</v>
      </c>
      <c r="F36" s="8">
        <v>1</v>
      </c>
      <c r="G36" s="8">
        <v>2</v>
      </c>
      <c r="H36" s="8">
        <v>4</v>
      </c>
      <c r="I36" s="8" t="s">
        <v>62</v>
      </c>
      <c r="J36" s="9">
        <v>111.02</v>
      </c>
      <c r="K36" s="9">
        <v>55.51</v>
      </c>
    </row>
    <row r="37" spans="2:11" ht="18" customHeight="1" x14ac:dyDescent="0.25">
      <c r="B37" s="7" t="s">
        <v>187</v>
      </c>
      <c r="C37" s="7" t="s">
        <v>318</v>
      </c>
      <c r="D37" s="8" t="s">
        <v>18</v>
      </c>
      <c r="E37" s="8">
        <v>1</v>
      </c>
      <c r="F37" s="8">
        <v>1</v>
      </c>
      <c r="G37" s="8">
        <v>4</v>
      </c>
      <c r="H37" s="8">
        <v>4</v>
      </c>
      <c r="I37" s="8" t="s">
        <v>46</v>
      </c>
      <c r="J37" s="9">
        <v>94.64</v>
      </c>
      <c r="K37" s="9">
        <v>47.32</v>
      </c>
    </row>
    <row r="38" spans="2:11" ht="18" customHeight="1" x14ac:dyDescent="0.25">
      <c r="B38" s="7" t="s">
        <v>121</v>
      </c>
      <c r="C38" s="7" t="s">
        <v>319</v>
      </c>
      <c r="D38" s="8" t="s">
        <v>18</v>
      </c>
      <c r="E38" s="8">
        <v>1</v>
      </c>
      <c r="F38" s="8">
        <v>1</v>
      </c>
      <c r="G38" s="8">
        <v>2</v>
      </c>
      <c r="H38" s="8">
        <v>3</v>
      </c>
      <c r="I38" s="8" t="s">
        <v>49</v>
      </c>
      <c r="J38" s="9">
        <v>83.2</v>
      </c>
      <c r="K38" s="9">
        <v>57.6</v>
      </c>
    </row>
    <row r="39" spans="2:11" ht="18" customHeight="1" x14ac:dyDescent="0.25">
      <c r="B39" s="7" t="s">
        <v>53</v>
      </c>
      <c r="C39" s="7" t="s">
        <v>320</v>
      </c>
      <c r="D39" s="8" t="s">
        <v>18</v>
      </c>
      <c r="E39" s="8">
        <v>1</v>
      </c>
      <c r="F39" s="8">
        <v>2</v>
      </c>
      <c r="G39" s="8">
        <v>8</v>
      </c>
      <c r="H39" s="8">
        <v>5</v>
      </c>
      <c r="I39" s="8" t="s">
        <v>54</v>
      </c>
      <c r="J39" s="9">
        <v>76.180000000000007</v>
      </c>
      <c r="K39" s="9">
        <v>52.74</v>
      </c>
    </row>
    <row r="40" spans="2:11" ht="18" customHeight="1" x14ac:dyDescent="0.25">
      <c r="B40" s="7" t="s">
        <v>236</v>
      </c>
      <c r="C40" s="7" t="s">
        <v>321</v>
      </c>
      <c r="D40" s="8" t="s">
        <v>48</v>
      </c>
      <c r="E40" s="8">
        <v>1</v>
      </c>
      <c r="F40" s="8">
        <v>1</v>
      </c>
      <c r="G40" s="8">
        <v>1</v>
      </c>
      <c r="H40" s="8">
        <v>3</v>
      </c>
      <c r="I40" s="8" t="s">
        <v>62</v>
      </c>
      <c r="J40" s="9">
        <v>97.24</v>
      </c>
      <c r="K40" s="9">
        <v>59.84</v>
      </c>
    </row>
    <row r="41" spans="2:11" ht="18" customHeight="1" x14ac:dyDescent="0.25">
      <c r="B41" s="7" t="s">
        <v>69</v>
      </c>
      <c r="C41" s="7" t="s">
        <v>322</v>
      </c>
      <c r="D41" s="8" t="s">
        <v>41</v>
      </c>
      <c r="E41" s="8">
        <v>1</v>
      </c>
      <c r="F41" s="8">
        <v>1</v>
      </c>
      <c r="G41" s="8">
        <v>2</v>
      </c>
      <c r="H41" s="8">
        <v>3</v>
      </c>
      <c r="I41" s="8" t="s">
        <v>46</v>
      </c>
      <c r="J41" s="9">
        <v>100.88</v>
      </c>
      <c r="K41" s="9">
        <v>62.08</v>
      </c>
    </row>
    <row r="42" spans="2:11" ht="18" customHeight="1" x14ac:dyDescent="0.25">
      <c r="B42" s="7" t="s">
        <v>232</v>
      </c>
      <c r="C42" s="7" t="s">
        <v>323</v>
      </c>
      <c r="D42" s="8" t="s">
        <v>48</v>
      </c>
      <c r="E42" s="8">
        <v>1</v>
      </c>
      <c r="F42" s="8">
        <v>1</v>
      </c>
      <c r="G42" s="8">
        <v>1</v>
      </c>
      <c r="H42" s="8">
        <v>3</v>
      </c>
      <c r="I42" s="8" t="s">
        <v>62</v>
      </c>
      <c r="J42" s="9">
        <v>138.58000000000001</v>
      </c>
      <c r="K42" s="9">
        <v>85.28</v>
      </c>
    </row>
    <row r="43" spans="2:11" ht="18" customHeight="1" x14ac:dyDescent="0.25">
      <c r="B43" s="7" t="s">
        <v>107</v>
      </c>
      <c r="C43" s="7" t="s">
        <v>324</v>
      </c>
      <c r="D43" s="8" t="s">
        <v>18</v>
      </c>
      <c r="E43" s="8">
        <v>1</v>
      </c>
      <c r="F43" s="8">
        <v>1</v>
      </c>
      <c r="G43" s="8">
        <v>1</v>
      </c>
      <c r="H43" s="8">
        <v>2</v>
      </c>
      <c r="I43" s="8" t="s">
        <v>46</v>
      </c>
      <c r="J43" s="9">
        <v>119.6</v>
      </c>
      <c r="K43" s="9">
        <v>73.599999999999994</v>
      </c>
    </row>
    <row r="44" spans="2:11" ht="18" customHeight="1" x14ac:dyDescent="0.25">
      <c r="B44" s="7" t="s">
        <v>209</v>
      </c>
      <c r="C44" s="7" t="s">
        <v>325</v>
      </c>
      <c r="D44" s="8" t="s">
        <v>48</v>
      </c>
      <c r="E44" s="8">
        <v>1</v>
      </c>
      <c r="F44" s="8" t="s">
        <v>326</v>
      </c>
      <c r="G44" s="8">
        <v>0</v>
      </c>
      <c r="H44" s="8">
        <v>3</v>
      </c>
      <c r="I44" s="8" t="s">
        <v>49</v>
      </c>
      <c r="J44" s="9">
        <v>106.34</v>
      </c>
      <c r="K44" s="9">
        <v>65.44</v>
      </c>
    </row>
    <row r="45" spans="2:11" ht="18" customHeight="1" x14ac:dyDescent="0.25">
      <c r="B45" s="7" t="s">
        <v>77</v>
      </c>
      <c r="C45" s="7" t="s">
        <v>327</v>
      </c>
      <c r="D45" s="8" t="s">
        <v>18</v>
      </c>
      <c r="E45" s="8">
        <v>1</v>
      </c>
      <c r="F45" s="8">
        <v>1</v>
      </c>
      <c r="G45" s="8">
        <v>3</v>
      </c>
      <c r="H45" s="8">
        <v>4</v>
      </c>
      <c r="I45" s="8" t="s">
        <v>62</v>
      </c>
      <c r="J45" s="9">
        <v>93.08</v>
      </c>
      <c r="K45" s="9">
        <v>57.28</v>
      </c>
    </row>
    <row r="46" spans="2:11" ht="18" customHeight="1" x14ac:dyDescent="0.25">
      <c r="B46" s="7" t="s">
        <v>237</v>
      </c>
      <c r="C46" s="7" t="s">
        <v>328</v>
      </c>
      <c r="D46" s="8" t="s">
        <v>48</v>
      </c>
      <c r="E46" s="8">
        <v>1</v>
      </c>
      <c r="F46" s="8">
        <v>2</v>
      </c>
      <c r="G46" s="8">
        <v>4</v>
      </c>
      <c r="H46" s="8">
        <v>6</v>
      </c>
      <c r="I46" s="8" t="s">
        <v>62</v>
      </c>
      <c r="J46" s="9">
        <v>91</v>
      </c>
      <c r="K46" s="9">
        <v>63</v>
      </c>
    </row>
    <row r="47" spans="2:11" ht="18" customHeight="1" x14ac:dyDescent="0.25">
      <c r="B47" s="7" t="s">
        <v>190</v>
      </c>
      <c r="C47" s="7" t="s">
        <v>329</v>
      </c>
      <c r="D47" s="8" t="s">
        <v>65</v>
      </c>
      <c r="E47" s="8">
        <v>1</v>
      </c>
      <c r="F47" s="8">
        <v>1</v>
      </c>
      <c r="G47" s="8">
        <v>2</v>
      </c>
      <c r="H47" s="8">
        <v>3</v>
      </c>
      <c r="I47" s="8" t="s">
        <v>46</v>
      </c>
      <c r="J47" s="9">
        <v>94.12</v>
      </c>
      <c r="K47" s="9">
        <v>47.06</v>
      </c>
    </row>
    <row r="48" spans="2:11" ht="18" customHeight="1" x14ac:dyDescent="0.25">
      <c r="B48" s="7" t="s">
        <v>59</v>
      </c>
      <c r="C48" s="7" t="s">
        <v>330</v>
      </c>
      <c r="D48" s="8" t="s">
        <v>48</v>
      </c>
      <c r="E48" s="8">
        <v>1</v>
      </c>
      <c r="F48" s="8" t="s">
        <v>326</v>
      </c>
      <c r="G48" s="8">
        <v>0</v>
      </c>
      <c r="H48" s="8">
        <v>2</v>
      </c>
      <c r="I48" s="8" t="s">
        <v>60</v>
      </c>
      <c r="J48" s="9">
        <v>105.56</v>
      </c>
      <c r="K48" s="9">
        <v>52.78</v>
      </c>
    </row>
    <row r="49" spans="2:11" ht="18" customHeight="1" x14ac:dyDescent="0.25">
      <c r="B49" s="7" t="s">
        <v>51</v>
      </c>
      <c r="C49" s="7" t="s">
        <v>331</v>
      </c>
      <c r="D49" s="8" t="s">
        <v>41</v>
      </c>
      <c r="E49" s="8">
        <v>1</v>
      </c>
      <c r="F49" s="8">
        <v>3</v>
      </c>
      <c r="G49" s="8">
        <v>9</v>
      </c>
      <c r="H49" s="8">
        <v>8</v>
      </c>
      <c r="I49" s="8" t="s">
        <v>46</v>
      </c>
      <c r="J49" s="9">
        <v>99.58</v>
      </c>
      <c r="K49" s="9">
        <v>68.94</v>
      </c>
    </row>
    <row r="50" spans="2:11" ht="18" customHeight="1" x14ac:dyDescent="0.25">
      <c r="B50" s="7" t="s">
        <v>74</v>
      </c>
      <c r="C50" s="7" t="s">
        <v>332</v>
      </c>
      <c r="D50" s="8" t="s">
        <v>41</v>
      </c>
      <c r="E50" s="8">
        <v>1</v>
      </c>
      <c r="F50" s="8">
        <v>1</v>
      </c>
      <c r="G50" s="8">
        <v>2</v>
      </c>
      <c r="H50" s="8">
        <v>4</v>
      </c>
      <c r="I50" s="8" t="s">
        <v>46</v>
      </c>
      <c r="J50" s="9">
        <v>117.26</v>
      </c>
      <c r="K50" s="9">
        <v>81.180000000000007</v>
      </c>
    </row>
    <row r="51" spans="2:11" ht="18" customHeight="1" x14ac:dyDescent="0.25">
      <c r="B51" s="7" t="s">
        <v>245</v>
      </c>
      <c r="C51" s="7" t="s">
        <v>333</v>
      </c>
      <c r="D51" s="8" t="s">
        <v>48</v>
      </c>
      <c r="E51" s="8">
        <v>1</v>
      </c>
      <c r="F51" s="8">
        <v>1</v>
      </c>
      <c r="G51" s="8">
        <v>1</v>
      </c>
      <c r="H51" s="8">
        <v>3</v>
      </c>
      <c r="I51" s="8" t="s">
        <v>49</v>
      </c>
      <c r="J51" s="9">
        <v>105.04</v>
      </c>
      <c r="K51" s="9">
        <v>72.72</v>
      </c>
    </row>
    <row r="52" spans="2:11" ht="18" customHeight="1" x14ac:dyDescent="0.25">
      <c r="B52" s="7" t="s">
        <v>92</v>
      </c>
      <c r="C52" s="7" t="s">
        <v>334</v>
      </c>
      <c r="D52" s="8" t="s">
        <v>65</v>
      </c>
      <c r="E52" s="8">
        <v>1</v>
      </c>
      <c r="F52" s="8">
        <v>2</v>
      </c>
      <c r="G52" s="8">
        <v>8</v>
      </c>
      <c r="H52" s="8">
        <v>7</v>
      </c>
      <c r="I52" s="8" t="s">
        <v>54</v>
      </c>
      <c r="J52" s="9">
        <v>101.14</v>
      </c>
      <c r="K52" s="9">
        <v>50.57</v>
      </c>
    </row>
    <row r="53" spans="2:11" ht="18" customHeight="1" x14ac:dyDescent="0.25">
      <c r="B53" s="7" t="s">
        <v>131</v>
      </c>
      <c r="C53" s="7" t="s">
        <v>335</v>
      </c>
      <c r="D53" s="8" t="s">
        <v>65</v>
      </c>
      <c r="E53" s="8">
        <v>1</v>
      </c>
      <c r="F53" s="8">
        <v>1</v>
      </c>
      <c r="G53" s="8">
        <v>1</v>
      </c>
      <c r="H53" s="8">
        <v>3</v>
      </c>
      <c r="I53" s="8" t="s">
        <v>46</v>
      </c>
      <c r="J53" s="9">
        <v>109.72</v>
      </c>
      <c r="K53" s="9">
        <v>67.52</v>
      </c>
    </row>
    <row r="54" spans="2:11" ht="18" customHeight="1" x14ac:dyDescent="0.25">
      <c r="B54" s="7" t="s">
        <v>252</v>
      </c>
      <c r="C54" s="7" t="s">
        <v>336</v>
      </c>
      <c r="D54" s="8" t="s">
        <v>48</v>
      </c>
      <c r="E54" s="8">
        <v>1</v>
      </c>
      <c r="F54" s="8" t="s">
        <v>326</v>
      </c>
      <c r="G54" s="8">
        <v>0</v>
      </c>
      <c r="H54" s="8">
        <v>2</v>
      </c>
      <c r="I54" s="8" t="s">
        <v>49</v>
      </c>
      <c r="J54" s="9">
        <v>111.8</v>
      </c>
      <c r="K54" s="9">
        <v>90.3</v>
      </c>
    </row>
    <row r="55" spans="2:11" ht="18" customHeight="1" x14ac:dyDescent="0.25">
      <c r="B55" s="7" t="s">
        <v>183</v>
      </c>
      <c r="C55" s="7" t="s">
        <v>337</v>
      </c>
      <c r="D55" s="8" t="s">
        <v>18</v>
      </c>
      <c r="E55" s="8">
        <v>1</v>
      </c>
      <c r="F55" s="8">
        <v>1</v>
      </c>
      <c r="G55" s="8">
        <v>1</v>
      </c>
      <c r="H55" s="8">
        <v>3</v>
      </c>
      <c r="I55" s="8" t="s">
        <v>60</v>
      </c>
      <c r="J55" s="9">
        <v>90.48</v>
      </c>
      <c r="K55" s="9">
        <v>45.24</v>
      </c>
    </row>
    <row r="56" spans="2:11" ht="18" customHeight="1" x14ac:dyDescent="0.25">
      <c r="B56" s="7" t="s">
        <v>87</v>
      </c>
      <c r="C56" s="7" t="s">
        <v>338</v>
      </c>
      <c r="D56" s="8" t="s">
        <v>41</v>
      </c>
      <c r="E56" s="8">
        <v>1</v>
      </c>
      <c r="F56" s="8">
        <v>1</v>
      </c>
      <c r="G56" s="8">
        <v>2</v>
      </c>
      <c r="H56" s="8">
        <v>3</v>
      </c>
      <c r="I56" s="8" t="s">
        <v>46</v>
      </c>
      <c r="J56" s="9">
        <v>89.44</v>
      </c>
      <c r="K56" s="9">
        <v>72.239999999999995</v>
      </c>
    </row>
    <row r="57" spans="2:11" ht="18" customHeight="1" x14ac:dyDescent="0.25">
      <c r="B57" s="7" t="s">
        <v>253</v>
      </c>
      <c r="C57" s="7" t="s">
        <v>339</v>
      </c>
      <c r="D57" s="8" t="s">
        <v>65</v>
      </c>
      <c r="E57" s="8">
        <v>1</v>
      </c>
      <c r="F57" s="8">
        <v>1</v>
      </c>
      <c r="G57" s="8">
        <v>1</v>
      </c>
      <c r="H57" s="8">
        <v>3</v>
      </c>
      <c r="I57" s="8" t="s">
        <v>46</v>
      </c>
      <c r="J57" s="9">
        <v>91</v>
      </c>
      <c r="K57" s="9">
        <v>45.5</v>
      </c>
    </row>
    <row r="58" spans="2:11" ht="18" customHeight="1" x14ac:dyDescent="0.25">
      <c r="B58" s="7" t="s">
        <v>148</v>
      </c>
      <c r="C58" s="7" t="s">
        <v>340</v>
      </c>
      <c r="D58" s="8" t="s">
        <v>65</v>
      </c>
      <c r="E58" s="8">
        <v>1</v>
      </c>
      <c r="F58" s="8">
        <v>1</v>
      </c>
      <c r="G58" s="8">
        <v>1</v>
      </c>
      <c r="H58" s="8">
        <v>4</v>
      </c>
      <c r="I58" s="8" t="s">
        <v>46</v>
      </c>
      <c r="J58" s="9">
        <v>106.34</v>
      </c>
      <c r="K58" s="9">
        <v>53.17</v>
      </c>
    </row>
    <row r="59" spans="2:11" ht="18" customHeight="1" x14ac:dyDescent="0.25">
      <c r="B59" s="7" t="s">
        <v>110</v>
      </c>
      <c r="C59" s="7" t="s">
        <v>341</v>
      </c>
      <c r="D59" s="8" t="s">
        <v>65</v>
      </c>
      <c r="E59" s="8">
        <v>1</v>
      </c>
      <c r="F59" s="8">
        <v>3</v>
      </c>
      <c r="G59" s="8">
        <v>13</v>
      </c>
      <c r="H59" s="8">
        <v>8</v>
      </c>
      <c r="I59" s="8" t="s">
        <v>54</v>
      </c>
      <c r="J59" s="9">
        <v>72.28</v>
      </c>
      <c r="K59" s="9">
        <v>58.38</v>
      </c>
    </row>
    <row r="60" spans="2:11" ht="18" customHeight="1" x14ac:dyDescent="0.25">
      <c r="B60" s="7" t="s">
        <v>90</v>
      </c>
      <c r="C60" s="7" t="s">
        <v>342</v>
      </c>
      <c r="D60" s="8" t="s">
        <v>18</v>
      </c>
      <c r="E60" s="8">
        <v>1</v>
      </c>
      <c r="F60" s="8">
        <v>1</v>
      </c>
      <c r="G60" s="8">
        <v>4</v>
      </c>
      <c r="H60" s="8">
        <v>4</v>
      </c>
      <c r="I60" s="8" t="s">
        <v>49</v>
      </c>
      <c r="J60" s="9">
        <v>103.48</v>
      </c>
      <c r="K60" s="9">
        <v>51.74</v>
      </c>
    </row>
    <row r="61" spans="2:11" ht="18" customHeight="1" x14ac:dyDescent="0.25">
      <c r="B61" s="7" t="s">
        <v>79</v>
      </c>
      <c r="C61" s="7" t="s">
        <v>343</v>
      </c>
      <c r="D61" s="8" t="s">
        <v>65</v>
      </c>
      <c r="E61" s="8">
        <v>1</v>
      </c>
      <c r="F61" s="8">
        <v>1</v>
      </c>
      <c r="G61" s="8">
        <v>2</v>
      </c>
      <c r="H61" s="8">
        <v>4</v>
      </c>
      <c r="I61" s="8" t="s">
        <v>80</v>
      </c>
      <c r="J61" s="9">
        <v>97.5</v>
      </c>
      <c r="K61" s="9">
        <v>67.5</v>
      </c>
    </row>
    <row r="62" spans="2:11" ht="18" customHeight="1" x14ac:dyDescent="0.25">
      <c r="B62" s="7" t="s">
        <v>118</v>
      </c>
      <c r="C62" s="7" t="s">
        <v>344</v>
      </c>
      <c r="D62" s="8" t="s">
        <v>48</v>
      </c>
      <c r="E62" s="8">
        <v>1</v>
      </c>
      <c r="F62" s="8">
        <v>1</v>
      </c>
      <c r="G62" s="8">
        <v>8</v>
      </c>
      <c r="H62" s="8">
        <v>6</v>
      </c>
      <c r="I62" s="8" t="s">
        <v>54</v>
      </c>
      <c r="J62" s="9">
        <v>85.54</v>
      </c>
      <c r="K62" s="9">
        <v>75.67</v>
      </c>
    </row>
    <row r="63" spans="2:11" ht="18" customHeight="1" x14ac:dyDescent="0.25">
      <c r="B63" s="7" t="s">
        <v>345</v>
      </c>
      <c r="C63" s="7" t="s">
        <v>346</v>
      </c>
      <c r="D63" s="8" t="s">
        <v>48</v>
      </c>
      <c r="E63" s="8">
        <v>1</v>
      </c>
      <c r="F63" s="8" t="s">
        <v>326</v>
      </c>
      <c r="G63" s="8">
        <v>0</v>
      </c>
      <c r="H63" s="8">
        <v>0</v>
      </c>
      <c r="I63" s="8" t="s">
        <v>49</v>
      </c>
      <c r="J63" s="9">
        <v>103.74</v>
      </c>
      <c r="K63" s="9">
        <v>63.84</v>
      </c>
    </row>
    <row r="64" spans="2:11" ht="18" customHeight="1" x14ac:dyDescent="0.25">
      <c r="B64" s="7" t="s">
        <v>151</v>
      </c>
      <c r="C64" s="7" t="s">
        <v>347</v>
      </c>
      <c r="D64" s="8" t="s">
        <v>18</v>
      </c>
      <c r="E64" s="8">
        <v>1</v>
      </c>
      <c r="F64" s="8" t="s">
        <v>326</v>
      </c>
      <c r="G64" s="8">
        <v>0</v>
      </c>
      <c r="H64" s="8">
        <v>2</v>
      </c>
      <c r="I64" s="8" t="s">
        <v>60</v>
      </c>
      <c r="J64" s="9">
        <v>89.18</v>
      </c>
      <c r="K64" s="9">
        <v>44.59</v>
      </c>
    </row>
    <row r="65" spans="2:11" ht="18" customHeight="1" x14ac:dyDescent="0.25">
      <c r="B65" s="7" t="s">
        <v>244</v>
      </c>
      <c r="C65" s="7" t="s">
        <v>348</v>
      </c>
      <c r="D65" s="8" t="s">
        <v>48</v>
      </c>
      <c r="E65" s="8">
        <v>1</v>
      </c>
      <c r="F65" s="8">
        <v>1</v>
      </c>
      <c r="G65" s="8">
        <v>1</v>
      </c>
      <c r="H65" s="8">
        <v>2</v>
      </c>
      <c r="I65" s="8" t="s">
        <v>62</v>
      </c>
      <c r="J65" s="9">
        <v>100.36</v>
      </c>
      <c r="K65" s="9">
        <v>50.18</v>
      </c>
    </row>
    <row r="66" spans="2:11" ht="18" customHeight="1" x14ac:dyDescent="0.25">
      <c r="B66" s="7" t="s">
        <v>103</v>
      </c>
      <c r="C66" s="7" t="s">
        <v>349</v>
      </c>
      <c r="D66" s="8" t="s">
        <v>48</v>
      </c>
      <c r="E66" s="8">
        <v>1</v>
      </c>
      <c r="F66" s="8" t="s">
        <v>326</v>
      </c>
      <c r="G66" s="8">
        <v>0</v>
      </c>
      <c r="H66" s="8">
        <v>2</v>
      </c>
      <c r="I66" s="8" t="s">
        <v>49</v>
      </c>
      <c r="J66" s="9">
        <v>100.62</v>
      </c>
      <c r="K66" s="9">
        <v>61.92</v>
      </c>
    </row>
    <row r="67" spans="2:11" ht="18" customHeight="1" x14ac:dyDescent="0.25">
      <c r="B67" s="7" t="s">
        <v>224</v>
      </c>
      <c r="C67" s="7" t="s">
        <v>350</v>
      </c>
      <c r="D67" s="8" t="s">
        <v>41</v>
      </c>
      <c r="E67" s="8">
        <v>1</v>
      </c>
      <c r="F67" s="8">
        <v>1</v>
      </c>
      <c r="G67" s="8">
        <v>2</v>
      </c>
      <c r="H67" s="8">
        <v>4</v>
      </c>
      <c r="I67" s="8" t="s">
        <v>46</v>
      </c>
      <c r="J67" s="9">
        <v>116.48</v>
      </c>
      <c r="K67" s="9">
        <v>80.64</v>
      </c>
    </row>
    <row r="68" spans="2:11" ht="18" customHeight="1" x14ac:dyDescent="0.25">
      <c r="B68" s="7" t="s">
        <v>219</v>
      </c>
      <c r="C68" s="7" t="s">
        <v>351</v>
      </c>
      <c r="D68" s="8" t="s">
        <v>48</v>
      </c>
      <c r="E68" s="8">
        <v>1</v>
      </c>
      <c r="F68" s="8" t="s">
        <v>326</v>
      </c>
      <c r="G68" s="8">
        <v>0</v>
      </c>
      <c r="H68" s="8">
        <v>2</v>
      </c>
      <c r="I68" s="8" t="s">
        <v>49</v>
      </c>
      <c r="J68" s="9">
        <v>106.86</v>
      </c>
      <c r="K68" s="9">
        <v>65.760000000000005</v>
      </c>
    </row>
    <row r="69" spans="2:11" ht="18" customHeight="1" x14ac:dyDescent="0.25">
      <c r="B69" s="7" t="s">
        <v>222</v>
      </c>
      <c r="C69" s="7" t="s">
        <v>352</v>
      </c>
      <c r="D69" s="8" t="s">
        <v>48</v>
      </c>
      <c r="E69" s="8">
        <v>1</v>
      </c>
      <c r="F69" s="8">
        <v>1</v>
      </c>
      <c r="G69" s="8">
        <v>1</v>
      </c>
      <c r="H69" s="8">
        <v>2</v>
      </c>
      <c r="I69" s="8" t="s">
        <v>62</v>
      </c>
      <c r="J69" s="9">
        <v>92.04</v>
      </c>
      <c r="K69" s="9">
        <v>56.64</v>
      </c>
    </row>
    <row r="70" spans="2:11" ht="18" customHeight="1" x14ac:dyDescent="0.25">
      <c r="B70" s="7" t="s">
        <v>162</v>
      </c>
      <c r="C70" s="7" t="s">
        <v>353</v>
      </c>
      <c r="D70" s="8" t="s">
        <v>48</v>
      </c>
      <c r="E70" s="8">
        <v>1</v>
      </c>
      <c r="F70" s="8">
        <v>1</v>
      </c>
      <c r="G70" s="8">
        <v>1</v>
      </c>
      <c r="H70" s="8">
        <v>4</v>
      </c>
      <c r="I70" s="8" t="s">
        <v>49</v>
      </c>
      <c r="J70" s="9">
        <v>109.72</v>
      </c>
      <c r="K70" s="9">
        <v>67.52</v>
      </c>
    </row>
    <row r="71" spans="2:11" ht="18" customHeight="1" x14ac:dyDescent="0.25">
      <c r="B71" s="7" t="s">
        <v>354</v>
      </c>
      <c r="C71" s="7" t="s">
        <v>355</v>
      </c>
      <c r="D71" s="8" t="s">
        <v>48</v>
      </c>
      <c r="E71" s="8">
        <v>1</v>
      </c>
      <c r="F71" s="8">
        <v>1</v>
      </c>
      <c r="G71" s="8">
        <v>2</v>
      </c>
      <c r="H71" s="8">
        <v>3</v>
      </c>
      <c r="I71" s="8" t="s">
        <v>62</v>
      </c>
      <c r="J71" s="9">
        <v>110.24</v>
      </c>
      <c r="K71" s="9">
        <v>67.84</v>
      </c>
    </row>
    <row r="72" spans="2:11" ht="18" customHeight="1" x14ac:dyDescent="0.25">
      <c r="B72" s="7" t="s">
        <v>356</v>
      </c>
      <c r="C72" s="7" t="s">
        <v>357</v>
      </c>
      <c r="D72" s="8" t="s">
        <v>48</v>
      </c>
      <c r="E72" s="8">
        <v>1</v>
      </c>
      <c r="F72" s="8">
        <v>1</v>
      </c>
      <c r="G72" s="8">
        <v>1</v>
      </c>
      <c r="H72" s="8">
        <v>2</v>
      </c>
      <c r="I72" s="8" t="s">
        <v>49</v>
      </c>
      <c r="J72" s="9">
        <v>105.56</v>
      </c>
      <c r="K72" s="9">
        <v>52.78</v>
      </c>
    </row>
    <row r="73" spans="2:11" ht="18" customHeight="1" x14ac:dyDescent="0.25">
      <c r="B73" s="7" t="s">
        <v>254</v>
      </c>
      <c r="C73" s="7" t="s">
        <v>358</v>
      </c>
      <c r="D73" s="8" t="s">
        <v>48</v>
      </c>
      <c r="E73" s="8">
        <v>1</v>
      </c>
      <c r="F73" s="8">
        <v>1</v>
      </c>
      <c r="G73" s="8">
        <v>1</v>
      </c>
      <c r="H73" s="8">
        <v>2</v>
      </c>
      <c r="I73" s="8" t="s">
        <v>62</v>
      </c>
      <c r="J73" s="9">
        <v>86.84</v>
      </c>
      <c r="K73" s="9">
        <v>70.14</v>
      </c>
    </row>
    <row r="74" spans="2:11" ht="18" customHeight="1" x14ac:dyDescent="0.25">
      <c r="B74" s="7" t="s">
        <v>259</v>
      </c>
      <c r="C74" s="7" t="s">
        <v>359</v>
      </c>
      <c r="D74" s="8" t="s">
        <v>18</v>
      </c>
      <c r="E74" s="8">
        <v>1</v>
      </c>
      <c r="F74" s="8">
        <v>1</v>
      </c>
      <c r="G74" s="8">
        <v>2</v>
      </c>
      <c r="H74" s="8">
        <v>2</v>
      </c>
      <c r="I74" s="8" t="s">
        <v>62</v>
      </c>
      <c r="J74" s="9">
        <v>83.46</v>
      </c>
      <c r="K74" s="9">
        <v>57.78</v>
      </c>
    </row>
    <row r="75" spans="2:11" ht="18" customHeight="1" x14ac:dyDescent="0.25">
      <c r="B75" s="7" t="s">
        <v>169</v>
      </c>
      <c r="C75" s="7" t="s">
        <v>360</v>
      </c>
      <c r="D75" s="8" t="s">
        <v>65</v>
      </c>
      <c r="E75" s="8">
        <v>1</v>
      </c>
      <c r="F75" s="8">
        <v>1</v>
      </c>
      <c r="G75" s="8">
        <v>2</v>
      </c>
      <c r="H75" s="8">
        <v>5</v>
      </c>
      <c r="I75" s="8" t="s">
        <v>46</v>
      </c>
      <c r="J75" s="9">
        <v>92.3</v>
      </c>
      <c r="K75" s="9">
        <v>74.55</v>
      </c>
    </row>
    <row r="76" spans="2:11" ht="18" customHeight="1" x14ac:dyDescent="0.25">
      <c r="B76" s="7" t="s">
        <v>203</v>
      </c>
      <c r="C76" s="7" t="s">
        <v>361</v>
      </c>
      <c r="D76" s="8" t="s">
        <v>65</v>
      </c>
      <c r="E76" s="8">
        <v>1</v>
      </c>
      <c r="F76" s="8">
        <v>1</v>
      </c>
      <c r="G76" s="8">
        <v>2</v>
      </c>
      <c r="H76" s="8">
        <v>4</v>
      </c>
      <c r="I76" s="8" t="s">
        <v>46</v>
      </c>
      <c r="J76" s="9">
        <v>93.6</v>
      </c>
      <c r="K76" s="9">
        <v>64.8</v>
      </c>
    </row>
    <row r="77" spans="2:11" ht="18" customHeight="1" x14ac:dyDescent="0.25">
      <c r="B77" s="7" t="s">
        <v>362</v>
      </c>
      <c r="C77" s="7" t="s">
        <v>363</v>
      </c>
      <c r="D77" s="8" t="s">
        <v>48</v>
      </c>
      <c r="E77" s="8">
        <v>1</v>
      </c>
      <c r="F77" s="8" t="s">
        <v>326</v>
      </c>
      <c r="G77" s="8">
        <v>0</v>
      </c>
      <c r="H77" s="8">
        <v>2</v>
      </c>
      <c r="I77" s="8" t="s">
        <v>49</v>
      </c>
      <c r="J77" s="9">
        <v>98.8</v>
      </c>
      <c r="K77" s="9">
        <v>60.8</v>
      </c>
    </row>
    <row r="78" spans="2:11" ht="18" customHeight="1" x14ac:dyDescent="0.25">
      <c r="B78" s="7" t="s">
        <v>240</v>
      </c>
      <c r="C78" s="7" t="s">
        <v>364</v>
      </c>
      <c r="D78" s="8" t="s">
        <v>48</v>
      </c>
      <c r="E78" s="8">
        <v>1</v>
      </c>
      <c r="F78" s="8">
        <v>1</v>
      </c>
      <c r="G78" s="8">
        <v>2</v>
      </c>
      <c r="H78" s="8">
        <v>3</v>
      </c>
      <c r="I78" s="8" t="s">
        <v>54</v>
      </c>
      <c r="J78" s="9">
        <v>93.86</v>
      </c>
      <c r="K78" s="9">
        <v>57.76</v>
      </c>
    </row>
    <row r="79" spans="2:11" ht="18" customHeight="1" x14ac:dyDescent="0.25">
      <c r="B79" s="7" t="s">
        <v>72</v>
      </c>
      <c r="C79" s="7" t="s">
        <v>365</v>
      </c>
      <c r="D79" s="8" t="s">
        <v>18</v>
      </c>
      <c r="E79" s="8">
        <v>1</v>
      </c>
      <c r="F79" s="8">
        <v>1</v>
      </c>
      <c r="G79" s="8">
        <v>2</v>
      </c>
      <c r="H79" s="8">
        <v>3</v>
      </c>
      <c r="I79" s="8" t="s">
        <v>60</v>
      </c>
      <c r="J79" s="9">
        <v>94.64</v>
      </c>
      <c r="K79" s="9">
        <v>47.32</v>
      </c>
    </row>
    <row r="80" spans="2:11" ht="18" customHeight="1" x14ac:dyDescent="0.25">
      <c r="B80" s="7" t="s">
        <v>193</v>
      </c>
      <c r="C80" s="7" t="s">
        <v>366</v>
      </c>
      <c r="D80" s="8" t="s">
        <v>41</v>
      </c>
      <c r="E80" s="8">
        <v>1</v>
      </c>
      <c r="F80" s="8">
        <v>1</v>
      </c>
      <c r="G80" s="8">
        <v>4</v>
      </c>
      <c r="H80" s="8">
        <v>4</v>
      </c>
      <c r="I80" s="8" t="s">
        <v>46</v>
      </c>
      <c r="J80" s="9">
        <v>87.62</v>
      </c>
      <c r="K80" s="9">
        <v>70.77</v>
      </c>
    </row>
    <row r="81" spans="2:11" ht="18" customHeight="1" x14ac:dyDescent="0.25">
      <c r="B81" s="7" t="s">
        <v>84</v>
      </c>
      <c r="C81" s="7" t="s">
        <v>367</v>
      </c>
      <c r="D81" s="8" t="s">
        <v>18</v>
      </c>
      <c r="E81" s="8">
        <v>1</v>
      </c>
      <c r="F81" s="8">
        <v>1</v>
      </c>
      <c r="G81" s="8">
        <v>3</v>
      </c>
      <c r="H81" s="8">
        <v>3</v>
      </c>
      <c r="I81" s="8" t="s">
        <v>62</v>
      </c>
      <c r="J81" s="9">
        <v>78.260000000000005</v>
      </c>
      <c r="K81" s="9">
        <v>63.21</v>
      </c>
    </row>
    <row r="82" spans="2:11" ht="18" customHeight="1" x14ac:dyDescent="0.25">
      <c r="B82" s="7" t="s">
        <v>260</v>
      </c>
      <c r="C82" s="7" t="s">
        <v>368</v>
      </c>
      <c r="D82" s="8" t="s">
        <v>48</v>
      </c>
      <c r="E82" s="8">
        <v>1</v>
      </c>
      <c r="F82" s="8">
        <v>1</v>
      </c>
      <c r="G82" s="8">
        <v>1</v>
      </c>
      <c r="H82" s="8">
        <v>2</v>
      </c>
      <c r="I82" s="8" t="s">
        <v>49</v>
      </c>
      <c r="J82" s="9">
        <v>93.6</v>
      </c>
      <c r="K82" s="9">
        <v>64.8</v>
      </c>
    </row>
    <row r="83" spans="2:11" ht="18" customHeight="1" x14ac:dyDescent="0.25">
      <c r="B83" s="7" t="s">
        <v>141</v>
      </c>
      <c r="C83" s="7" t="s">
        <v>369</v>
      </c>
      <c r="D83" s="8" t="s">
        <v>48</v>
      </c>
      <c r="E83" s="8">
        <v>1</v>
      </c>
      <c r="F83" s="8">
        <v>1</v>
      </c>
      <c r="G83" s="8">
        <v>4</v>
      </c>
      <c r="H83" s="8">
        <v>5</v>
      </c>
      <c r="I83" s="8" t="s">
        <v>60</v>
      </c>
      <c r="J83" s="9">
        <v>100.88</v>
      </c>
      <c r="K83" s="9">
        <v>62.08</v>
      </c>
    </row>
    <row r="84" spans="2:11" ht="18" customHeight="1" x14ac:dyDescent="0.25">
      <c r="B84" s="7" t="s">
        <v>116</v>
      </c>
      <c r="C84" s="7" t="s">
        <v>370</v>
      </c>
      <c r="D84" s="8" t="s">
        <v>65</v>
      </c>
      <c r="E84" s="8">
        <v>1</v>
      </c>
      <c r="F84" s="8">
        <v>1</v>
      </c>
      <c r="G84" s="8">
        <v>2</v>
      </c>
      <c r="H84" s="8">
        <v>4</v>
      </c>
      <c r="I84" s="8" t="s">
        <v>46</v>
      </c>
      <c r="J84" s="9">
        <v>101.92</v>
      </c>
      <c r="K84" s="9">
        <v>62.72</v>
      </c>
    </row>
    <row r="85" spans="2:11" ht="18" customHeight="1" x14ac:dyDescent="0.25">
      <c r="B85" s="7" t="s">
        <v>191</v>
      </c>
      <c r="C85" s="7" t="s">
        <v>371</v>
      </c>
      <c r="D85" s="8" t="s">
        <v>48</v>
      </c>
      <c r="E85" s="8">
        <v>1</v>
      </c>
      <c r="F85" s="8">
        <v>1</v>
      </c>
      <c r="G85" s="8">
        <v>1</v>
      </c>
      <c r="H85" s="8">
        <v>2</v>
      </c>
      <c r="I85" s="8" t="s">
        <v>49</v>
      </c>
      <c r="J85" s="9">
        <v>113.88</v>
      </c>
      <c r="K85" s="9">
        <v>70.08</v>
      </c>
    </row>
    <row r="86" spans="2:11" ht="18" customHeight="1" x14ac:dyDescent="0.25">
      <c r="B86" s="7" t="s">
        <v>181</v>
      </c>
      <c r="C86" s="7" t="s">
        <v>372</v>
      </c>
      <c r="D86" s="8" t="s">
        <v>18</v>
      </c>
      <c r="E86" s="8">
        <v>1</v>
      </c>
      <c r="F86" s="8">
        <v>1</v>
      </c>
      <c r="G86" s="8">
        <v>1</v>
      </c>
      <c r="H86" s="8">
        <v>3</v>
      </c>
      <c r="I86" s="8" t="s">
        <v>46</v>
      </c>
      <c r="J86" s="9">
        <v>98.8</v>
      </c>
      <c r="K86" s="9">
        <v>60.8</v>
      </c>
    </row>
    <row r="87" spans="2:11" ht="18" customHeight="1" x14ac:dyDescent="0.25">
      <c r="B87" s="7" t="s">
        <v>73</v>
      </c>
      <c r="C87" s="7" t="s">
        <v>373</v>
      </c>
      <c r="D87" s="8" t="s">
        <v>48</v>
      </c>
      <c r="E87" s="8">
        <v>1</v>
      </c>
      <c r="F87" s="8">
        <v>1</v>
      </c>
      <c r="G87" s="8">
        <v>2</v>
      </c>
      <c r="H87" s="8">
        <v>3</v>
      </c>
      <c r="I87" s="8" t="s">
        <v>62</v>
      </c>
      <c r="J87" s="9">
        <v>102.18</v>
      </c>
      <c r="K87" s="9">
        <v>62.88</v>
      </c>
    </row>
    <row r="88" spans="2:11" ht="18" customHeight="1" x14ac:dyDescent="0.25">
      <c r="B88" s="7" t="s">
        <v>194</v>
      </c>
      <c r="C88" s="7" t="s">
        <v>374</v>
      </c>
      <c r="D88" s="8" t="s">
        <v>48</v>
      </c>
      <c r="E88" s="8">
        <v>1</v>
      </c>
      <c r="F88" s="8">
        <v>1</v>
      </c>
      <c r="G88" s="8">
        <v>3</v>
      </c>
      <c r="H88" s="8">
        <v>3</v>
      </c>
      <c r="I88" s="8" t="s">
        <v>62</v>
      </c>
      <c r="J88" s="9">
        <v>80.08</v>
      </c>
      <c r="K88" s="9">
        <v>64.680000000000007</v>
      </c>
    </row>
    <row r="89" spans="2:11" ht="18" customHeight="1" x14ac:dyDescent="0.25">
      <c r="B89" s="7" t="s">
        <v>127</v>
      </c>
      <c r="C89" s="7" t="s">
        <v>375</v>
      </c>
      <c r="D89" s="8" t="s">
        <v>48</v>
      </c>
      <c r="E89" s="8">
        <v>1</v>
      </c>
      <c r="F89" s="8">
        <v>1</v>
      </c>
      <c r="G89" s="8">
        <v>1</v>
      </c>
      <c r="H89" s="8">
        <v>2</v>
      </c>
      <c r="I89" s="8" t="s">
        <v>62</v>
      </c>
      <c r="J89" s="9">
        <v>92.04</v>
      </c>
      <c r="K89" s="9">
        <v>56.64</v>
      </c>
    </row>
    <row r="90" spans="2:11" ht="18" customHeight="1" x14ac:dyDescent="0.25">
      <c r="B90" s="7" t="s">
        <v>163</v>
      </c>
      <c r="C90" s="7" t="s">
        <v>376</v>
      </c>
      <c r="D90" s="8" t="s">
        <v>48</v>
      </c>
      <c r="E90" s="8">
        <v>1</v>
      </c>
      <c r="F90" s="8">
        <v>1</v>
      </c>
      <c r="G90" s="8">
        <v>2</v>
      </c>
      <c r="H90" s="8">
        <v>3</v>
      </c>
      <c r="I90" s="8" t="s">
        <v>46</v>
      </c>
      <c r="J90" s="9">
        <v>85.02</v>
      </c>
      <c r="K90" s="9">
        <v>52.32</v>
      </c>
    </row>
    <row r="91" spans="2:11" ht="18" customHeight="1" x14ac:dyDescent="0.25">
      <c r="B91" s="7" t="s">
        <v>207</v>
      </c>
      <c r="C91" s="7" t="s">
        <v>377</v>
      </c>
      <c r="D91" s="8" t="s">
        <v>48</v>
      </c>
      <c r="E91" s="8">
        <v>1</v>
      </c>
      <c r="F91" s="8">
        <v>1</v>
      </c>
      <c r="G91" s="8">
        <v>0</v>
      </c>
      <c r="H91" s="8">
        <v>2</v>
      </c>
      <c r="I91" s="8" t="s">
        <v>49</v>
      </c>
      <c r="J91" s="9">
        <v>96.72</v>
      </c>
      <c r="K91" s="9">
        <v>75.63</v>
      </c>
    </row>
    <row r="92" spans="2:11" ht="18" customHeight="1" x14ac:dyDescent="0.25">
      <c r="B92" s="7" t="s">
        <v>176</v>
      </c>
      <c r="C92" s="7" t="s">
        <v>378</v>
      </c>
      <c r="D92" s="8" t="s">
        <v>18</v>
      </c>
      <c r="E92" s="8">
        <v>1</v>
      </c>
      <c r="F92" s="8">
        <v>1</v>
      </c>
      <c r="G92" s="8">
        <v>2</v>
      </c>
      <c r="H92" s="8">
        <v>3</v>
      </c>
      <c r="I92" s="8" t="s">
        <v>60</v>
      </c>
      <c r="J92" s="9">
        <v>99.32</v>
      </c>
      <c r="K92" s="9">
        <v>49.66</v>
      </c>
    </row>
    <row r="93" spans="2:11" ht="18" customHeight="1" x14ac:dyDescent="0.25">
      <c r="B93" s="7" t="s">
        <v>86</v>
      </c>
      <c r="C93" s="7" t="s">
        <v>379</v>
      </c>
      <c r="D93" s="8" t="s">
        <v>18</v>
      </c>
      <c r="E93" s="8">
        <v>1</v>
      </c>
      <c r="F93" s="8">
        <v>1</v>
      </c>
      <c r="G93" s="8">
        <v>0</v>
      </c>
      <c r="H93" s="8">
        <v>2</v>
      </c>
      <c r="I93" s="8" t="s">
        <v>60</v>
      </c>
      <c r="J93" s="9">
        <v>89.18</v>
      </c>
      <c r="K93" s="9">
        <v>44.59</v>
      </c>
    </row>
    <row r="94" spans="2:11" ht="18" customHeight="1" x14ac:dyDescent="0.25">
      <c r="B94" s="7" t="s">
        <v>255</v>
      </c>
      <c r="C94" s="7" t="s">
        <v>380</v>
      </c>
      <c r="D94" s="8" t="s">
        <v>48</v>
      </c>
      <c r="E94" s="8">
        <v>1</v>
      </c>
      <c r="F94" s="8">
        <v>1</v>
      </c>
      <c r="G94" s="8">
        <v>1</v>
      </c>
      <c r="H94" s="8">
        <v>2</v>
      </c>
      <c r="I94" s="8" t="s">
        <v>49</v>
      </c>
      <c r="J94" s="9">
        <v>95.94</v>
      </c>
      <c r="K94" s="9">
        <v>77.489999999999995</v>
      </c>
    </row>
    <row r="95" spans="2:11" ht="18" customHeight="1" x14ac:dyDescent="0.25">
      <c r="B95" s="7" t="s">
        <v>161</v>
      </c>
      <c r="C95" s="7" t="s">
        <v>381</v>
      </c>
      <c r="D95" s="8" t="s">
        <v>18</v>
      </c>
      <c r="E95" s="8">
        <v>1</v>
      </c>
      <c r="F95" s="8" t="s">
        <v>326</v>
      </c>
      <c r="G95" s="8">
        <v>3</v>
      </c>
      <c r="H95" s="8">
        <v>4</v>
      </c>
      <c r="I95" s="8" t="s">
        <v>62</v>
      </c>
      <c r="J95" s="9">
        <v>79.819999999999993</v>
      </c>
      <c r="K95" s="9">
        <v>64.47</v>
      </c>
    </row>
    <row r="96" spans="2:11" ht="18" customHeight="1" x14ac:dyDescent="0.25">
      <c r="B96" s="7" t="s">
        <v>184</v>
      </c>
      <c r="C96" s="7" t="s">
        <v>382</v>
      </c>
      <c r="D96" s="8" t="s">
        <v>18</v>
      </c>
      <c r="E96" s="8">
        <v>1</v>
      </c>
      <c r="F96" s="8">
        <v>1</v>
      </c>
      <c r="G96" s="8">
        <v>2</v>
      </c>
      <c r="H96" s="8">
        <v>2</v>
      </c>
      <c r="I96" s="8" t="s">
        <v>62</v>
      </c>
      <c r="J96" s="9">
        <v>83.46</v>
      </c>
      <c r="K96" s="9">
        <v>57.78</v>
      </c>
    </row>
    <row r="97" spans="2:11" ht="18" customHeight="1" x14ac:dyDescent="0.25">
      <c r="B97" s="7" t="s">
        <v>93</v>
      </c>
      <c r="C97" s="7" t="s">
        <v>383</v>
      </c>
      <c r="D97" s="8" t="s">
        <v>48</v>
      </c>
      <c r="E97" s="8">
        <v>1</v>
      </c>
      <c r="F97" s="8">
        <v>2</v>
      </c>
      <c r="G97" s="8">
        <v>8</v>
      </c>
      <c r="H97" s="8">
        <v>6</v>
      </c>
      <c r="I97" s="8" t="s">
        <v>54</v>
      </c>
      <c r="J97" s="9">
        <v>86.06</v>
      </c>
      <c r="K97" s="9">
        <v>59.58</v>
      </c>
    </row>
    <row r="98" spans="2:11" ht="18" customHeight="1" x14ac:dyDescent="0.25">
      <c r="B98" s="7" t="s">
        <v>153</v>
      </c>
      <c r="C98" s="7" t="s">
        <v>384</v>
      </c>
      <c r="D98" s="8" t="s">
        <v>48</v>
      </c>
      <c r="E98" s="8">
        <v>1</v>
      </c>
      <c r="F98" s="8" t="s">
        <v>326</v>
      </c>
      <c r="G98" s="8">
        <v>0</v>
      </c>
      <c r="H98" s="8">
        <v>3</v>
      </c>
      <c r="I98" s="8" t="s">
        <v>49</v>
      </c>
      <c r="J98" s="9">
        <v>115.96</v>
      </c>
      <c r="K98" s="9">
        <v>93.66</v>
      </c>
    </row>
    <row r="99" spans="2:11" ht="18" customHeight="1" x14ac:dyDescent="0.25">
      <c r="B99" s="7" t="s">
        <v>91</v>
      </c>
      <c r="C99" s="7" t="s">
        <v>385</v>
      </c>
      <c r="D99" s="8" t="s">
        <v>18</v>
      </c>
      <c r="E99" s="8">
        <v>1</v>
      </c>
      <c r="F99" s="8">
        <v>2</v>
      </c>
      <c r="G99" s="8">
        <v>8</v>
      </c>
      <c r="H99" s="8">
        <v>7</v>
      </c>
      <c r="I99" s="8" t="s">
        <v>54</v>
      </c>
      <c r="J99" s="9">
        <v>89.44</v>
      </c>
      <c r="K99" s="9">
        <v>44.72</v>
      </c>
    </row>
    <row r="100" spans="2:11" ht="18" customHeight="1" x14ac:dyDescent="0.25">
      <c r="B100" s="7" t="s">
        <v>63</v>
      </c>
      <c r="C100" s="7" t="s">
        <v>386</v>
      </c>
      <c r="D100" s="8" t="s">
        <v>41</v>
      </c>
      <c r="E100" s="8">
        <v>1</v>
      </c>
      <c r="F100" s="8">
        <v>2</v>
      </c>
      <c r="G100" s="8">
        <v>8</v>
      </c>
      <c r="H100" s="8">
        <v>4</v>
      </c>
      <c r="I100" s="8" t="s">
        <v>46</v>
      </c>
      <c r="J100" s="9">
        <v>91</v>
      </c>
      <c r="K100" s="9">
        <v>63</v>
      </c>
    </row>
    <row r="101" spans="2:11" ht="18" customHeight="1" x14ac:dyDescent="0.25">
      <c r="B101" s="7" t="s">
        <v>188</v>
      </c>
      <c r="C101" s="7" t="s">
        <v>387</v>
      </c>
      <c r="D101" s="8" t="s">
        <v>65</v>
      </c>
      <c r="E101" s="8">
        <v>1</v>
      </c>
      <c r="F101" s="8">
        <v>1</v>
      </c>
      <c r="G101" s="8">
        <v>1</v>
      </c>
      <c r="H101" s="8">
        <v>3</v>
      </c>
      <c r="I101" s="8" t="s">
        <v>46</v>
      </c>
      <c r="J101" s="9">
        <v>100.88</v>
      </c>
      <c r="K101" s="9">
        <v>50.44</v>
      </c>
    </row>
    <row r="102" spans="2:11" ht="18" customHeight="1" x14ac:dyDescent="0.25">
      <c r="B102" s="7" t="s">
        <v>212</v>
      </c>
      <c r="C102" s="7" t="s">
        <v>388</v>
      </c>
      <c r="D102" s="8" t="s">
        <v>48</v>
      </c>
      <c r="E102" s="8">
        <v>1</v>
      </c>
      <c r="F102" s="8" t="s">
        <v>326</v>
      </c>
      <c r="G102" s="8">
        <v>0</v>
      </c>
      <c r="H102" s="8">
        <v>3</v>
      </c>
      <c r="I102" s="8" t="s">
        <v>49</v>
      </c>
      <c r="J102" s="9">
        <v>111.8</v>
      </c>
      <c r="K102" s="9">
        <v>68.8</v>
      </c>
    </row>
    <row r="103" spans="2:11" ht="18" customHeight="1" x14ac:dyDescent="0.25">
      <c r="B103" s="7" t="s">
        <v>45</v>
      </c>
      <c r="C103" s="7" t="s">
        <v>389</v>
      </c>
      <c r="D103" s="8" t="s">
        <v>41</v>
      </c>
      <c r="E103" s="8">
        <v>1</v>
      </c>
      <c r="F103" s="8">
        <v>2</v>
      </c>
      <c r="G103" s="8">
        <v>8</v>
      </c>
      <c r="H103" s="8">
        <v>6</v>
      </c>
      <c r="I103" s="8" t="s">
        <v>46</v>
      </c>
      <c r="J103" s="9">
        <v>89.18</v>
      </c>
      <c r="K103" s="9">
        <v>78.89</v>
      </c>
    </row>
    <row r="104" spans="2:11" ht="18" customHeight="1" x14ac:dyDescent="0.25">
      <c r="B104" s="7" t="s">
        <v>170</v>
      </c>
      <c r="C104" s="7" t="s">
        <v>390</v>
      </c>
      <c r="D104" s="8" t="s">
        <v>48</v>
      </c>
      <c r="E104" s="8">
        <v>1</v>
      </c>
      <c r="F104" s="8">
        <v>1</v>
      </c>
      <c r="G104" s="8">
        <v>4</v>
      </c>
      <c r="H104" s="8">
        <v>3</v>
      </c>
      <c r="I104" s="8" t="s">
        <v>49</v>
      </c>
      <c r="J104" s="9">
        <v>125.06</v>
      </c>
      <c r="K104" s="9">
        <v>86.58</v>
      </c>
    </row>
    <row r="105" spans="2:11" ht="18" customHeight="1" x14ac:dyDescent="0.25">
      <c r="B105" s="7" t="s">
        <v>208</v>
      </c>
      <c r="C105" s="7" t="s">
        <v>391</v>
      </c>
      <c r="D105" s="8" t="s">
        <v>48</v>
      </c>
      <c r="E105" s="8">
        <v>1</v>
      </c>
      <c r="F105" s="8">
        <v>1</v>
      </c>
      <c r="G105" s="8">
        <v>1</v>
      </c>
      <c r="H105" s="8">
        <v>2</v>
      </c>
      <c r="I105" s="8" t="s">
        <v>49</v>
      </c>
      <c r="J105" s="9">
        <v>109.2</v>
      </c>
      <c r="K105" s="9">
        <v>54.6</v>
      </c>
    </row>
    <row r="106" spans="2:11" ht="18" customHeight="1" x14ac:dyDescent="0.25">
      <c r="B106" s="7" t="s">
        <v>157</v>
      </c>
      <c r="C106" s="7" t="s">
        <v>392</v>
      </c>
      <c r="D106" s="8" t="s">
        <v>41</v>
      </c>
      <c r="E106" s="8">
        <v>1</v>
      </c>
      <c r="F106" s="8">
        <v>2</v>
      </c>
      <c r="G106" s="8">
        <v>7</v>
      </c>
      <c r="H106" s="8">
        <v>4</v>
      </c>
      <c r="I106" s="8" t="s">
        <v>46</v>
      </c>
      <c r="J106" s="9">
        <v>93.6</v>
      </c>
      <c r="K106" s="9">
        <v>64.8</v>
      </c>
    </row>
    <row r="107" spans="2:11" ht="18" customHeight="1" x14ac:dyDescent="0.25">
      <c r="B107" s="7" t="s">
        <v>220</v>
      </c>
      <c r="C107" s="7" t="s">
        <v>393</v>
      </c>
      <c r="D107" s="8" t="s">
        <v>48</v>
      </c>
      <c r="E107" s="8">
        <v>1</v>
      </c>
      <c r="F107" s="8" t="s">
        <v>326</v>
      </c>
      <c r="G107" s="8">
        <v>0</v>
      </c>
      <c r="H107" s="8">
        <v>2</v>
      </c>
      <c r="I107" s="8" t="s">
        <v>49</v>
      </c>
      <c r="J107" s="9">
        <v>106.08</v>
      </c>
      <c r="K107" s="9">
        <v>73.44</v>
      </c>
    </row>
    <row r="108" spans="2:11" ht="18" customHeight="1" x14ac:dyDescent="0.25">
      <c r="B108" s="7" t="s">
        <v>246</v>
      </c>
      <c r="C108" s="7" t="s">
        <v>394</v>
      </c>
      <c r="D108" s="8" t="s">
        <v>48</v>
      </c>
      <c r="E108" s="8">
        <v>1</v>
      </c>
      <c r="F108" s="8">
        <v>1</v>
      </c>
      <c r="G108" s="8">
        <v>2</v>
      </c>
      <c r="H108" s="8">
        <v>3</v>
      </c>
      <c r="I108" s="8" t="s">
        <v>60</v>
      </c>
      <c r="J108" s="9">
        <v>80.599999999999994</v>
      </c>
      <c r="K108" s="9">
        <v>49.6</v>
      </c>
    </row>
    <row r="109" spans="2:11" ht="18" customHeight="1" x14ac:dyDescent="0.25">
      <c r="B109" s="7" t="s">
        <v>202</v>
      </c>
      <c r="C109" s="7" t="s">
        <v>395</v>
      </c>
      <c r="D109" s="8" t="s">
        <v>18</v>
      </c>
      <c r="E109" s="8">
        <v>1</v>
      </c>
      <c r="F109" s="8">
        <v>1</v>
      </c>
      <c r="G109" s="8">
        <v>1</v>
      </c>
      <c r="H109" s="8">
        <v>2</v>
      </c>
      <c r="I109" s="8" t="s">
        <v>62</v>
      </c>
      <c r="J109" s="9">
        <v>83.46</v>
      </c>
      <c r="K109" s="9">
        <v>57.78</v>
      </c>
    </row>
    <row r="110" spans="2:11" ht="18" customHeight="1" x14ac:dyDescent="0.25">
      <c r="B110" s="7" t="s">
        <v>198</v>
      </c>
      <c r="C110" s="7" t="s">
        <v>396</v>
      </c>
      <c r="D110" s="8" t="s">
        <v>48</v>
      </c>
      <c r="E110" s="8">
        <v>1</v>
      </c>
      <c r="F110" s="8">
        <v>1</v>
      </c>
      <c r="G110" s="8">
        <v>3</v>
      </c>
      <c r="H110" s="8">
        <v>4</v>
      </c>
      <c r="I110" s="8" t="s">
        <v>62</v>
      </c>
      <c r="J110" s="9">
        <v>85.8</v>
      </c>
      <c r="K110" s="9">
        <v>52.8</v>
      </c>
    </row>
    <row r="111" spans="2:11" ht="18" customHeight="1" x14ac:dyDescent="0.25">
      <c r="B111" s="7" t="s">
        <v>47</v>
      </c>
      <c r="C111" s="7" t="s">
        <v>397</v>
      </c>
      <c r="D111" s="8" t="s">
        <v>48</v>
      </c>
      <c r="E111" s="8">
        <v>1</v>
      </c>
      <c r="F111" s="8">
        <v>1</v>
      </c>
      <c r="G111" s="8">
        <v>5</v>
      </c>
      <c r="H111" s="8">
        <v>4</v>
      </c>
      <c r="I111" s="8" t="s">
        <v>49</v>
      </c>
      <c r="J111" s="9">
        <v>92.04</v>
      </c>
      <c r="K111" s="9">
        <v>63.72</v>
      </c>
    </row>
    <row r="112" spans="2:11" ht="18" customHeight="1" x14ac:dyDescent="0.25">
      <c r="B112" s="7" t="s">
        <v>81</v>
      </c>
      <c r="C112" s="7" t="s">
        <v>398</v>
      </c>
      <c r="D112" s="8" t="s">
        <v>18</v>
      </c>
      <c r="E112" s="8">
        <v>1</v>
      </c>
      <c r="F112" s="8">
        <v>1</v>
      </c>
      <c r="G112" s="8">
        <v>1</v>
      </c>
      <c r="H112" s="8">
        <v>2</v>
      </c>
      <c r="I112" s="8" t="s">
        <v>62</v>
      </c>
      <c r="J112" s="9">
        <v>83.46</v>
      </c>
      <c r="K112" s="9">
        <v>57.78</v>
      </c>
    </row>
    <row r="113" spans="2:11" ht="18" customHeight="1" x14ac:dyDescent="0.25">
      <c r="B113" s="7" t="s">
        <v>139</v>
      </c>
      <c r="C113" s="7" t="s">
        <v>399</v>
      </c>
      <c r="D113" s="8" t="s">
        <v>65</v>
      </c>
      <c r="E113" s="8">
        <v>1</v>
      </c>
      <c r="F113" s="8">
        <v>2</v>
      </c>
      <c r="G113" s="8">
        <v>8</v>
      </c>
      <c r="H113" s="8">
        <v>5</v>
      </c>
      <c r="I113" s="8" t="s">
        <v>44</v>
      </c>
      <c r="J113" s="9">
        <v>92.82</v>
      </c>
      <c r="K113" s="9">
        <v>57.12</v>
      </c>
    </row>
    <row r="114" spans="2:11" ht="18" customHeight="1" x14ac:dyDescent="0.25">
      <c r="B114" s="7" t="s">
        <v>113</v>
      </c>
      <c r="C114" s="7" t="s">
        <v>400</v>
      </c>
      <c r="D114" s="8" t="s">
        <v>18</v>
      </c>
      <c r="E114" s="8">
        <v>1</v>
      </c>
      <c r="F114" s="8">
        <v>1</v>
      </c>
      <c r="G114" s="8">
        <v>1</v>
      </c>
      <c r="H114" s="8">
        <v>3</v>
      </c>
      <c r="I114" s="8" t="s">
        <v>46</v>
      </c>
      <c r="J114" s="9">
        <v>85.02</v>
      </c>
      <c r="K114" s="9">
        <v>52.32</v>
      </c>
    </row>
    <row r="115" spans="2:11" ht="18" customHeight="1" x14ac:dyDescent="0.25">
      <c r="B115" s="7" t="s">
        <v>76</v>
      </c>
      <c r="C115" s="7" t="s">
        <v>401</v>
      </c>
      <c r="D115" s="8" t="s">
        <v>65</v>
      </c>
      <c r="E115" s="8">
        <v>1</v>
      </c>
      <c r="F115" s="8">
        <v>2</v>
      </c>
      <c r="G115" s="8">
        <v>8</v>
      </c>
      <c r="H115" s="8">
        <v>5</v>
      </c>
      <c r="I115" s="8" t="s">
        <v>54</v>
      </c>
      <c r="J115" s="9">
        <v>80.08</v>
      </c>
      <c r="K115" s="9">
        <v>49.28</v>
      </c>
    </row>
    <row r="116" spans="2:11" ht="18" customHeight="1" x14ac:dyDescent="0.25">
      <c r="B116" s="7" t="s">
        <v>124</v>
      </c>
      <c r="C116" s="7" t="s">
        <v>402</v>
      </c>
      <c r="D116" s="8" t="s">
        <v>18</v>
      </c>
      <c r="E116" s="8">
        <v>1</v>
      </c>
      <c r="F116" s="8">
        <v>2</v>
      </c>
      <c r="G116" s="8">
        <v>10</v>
      </c>
      <c r="H116" s="8">
        <v>7</v>
      </c>
      <c r="I116" s="8" t="s">
        <v>46</v>
      </c>
      <c r="J116" s="9">
        <v>106.86</v>
      </c>
      <c r="K116" s="9">
        <v>65.760000000000005</v>
      </c>
    </row>
    <row r="117" spans="2:11" ht="18" customHeight="1" x14ac:dyDescent="0.25">
      <c r="B117" s="7" t="s">
        <v>160</v>
      </c>
      <c r="C117" s="7" t="s">
        <v>403</v>
      </c>
      <c r="D117" s="8" t="s">
        <v>48</v>
      </c>
      <c r="E117" s="8">
        <v>1</v>
      </c>
      <c r="F117" s="8">
        <v>2</v>
      </c>
      <c r="G117" s="8">
        <v>4</v>
      </c>
      <c r="H117" s="8">
        <v>4</v>
      </c>
      <c r="I117" s="8" t="s">
        <v>49</v>
      </c>
      <c r="J117" s="9">
        <v>105.04</v>
      </c>
      <c r="K117" s="9">
        <v>52.52</v>
      </c>
    </row>
    <row r="118" spans="2:11" ht="18" customHeight="1" x14ac:dyDescent="0.25">
      <c r="B118" s="7" t="s">
        <v>149</v>
      </c>
      <c r="C118" s="7" t="s">
        <v>404</v>
      </c>
      <c r="D118" s="8" t="s">
        <v>18</v>
      </c>
      <c r="E118" s="8">
        <v>1</v>
      </c>
      <c r="F118" s="8" t="s">
        <v>326</v>
      </c>
      <c r="G118" s="8">
        <v>0</v>
      </c>
      <c r="H118" s="8">
        <v>2</v>
      </c>
      <c r="I118" s="8" t="s">
        <v>60</v>
      </c>
      <c r="J118" s="9">
        <v>89.7</v>
      </c>
      <c r="K118" s="9">
        <v>72.45</v>
      </c>
    </row>
    <row r="119" spans="2:11" ht="18" customHeight="1" x14ac:dyDescent="0.25">
      <c r="B119" s="7" t="s">
        <v>88</v>
      </c>
      <c r="C119" s="7" t="s">
        <v>405</v>
      </c>
      <c r="D119" s="8" t="s">
        <v>65</v>
      </c>
      <c r="E119" s="8">
        <v>1</v>
      </c>
      <c r="F119" s="8">
        <v>1</v>
      </c>
      <c r="G119" s="8">
        <v>1</v>
      </c>
      <c r="H119" s="8">
        <v>2</v>
      </c>
      <c r="I119" s="8" t="s">
        <v>46</v>
      </c>
      <c r="J119" s="9">
        <v>109.72</v>
      </c>
      <c r="K119" s="9">
        <v>54.86</v>
      </c>
    </row>
    <row r="120" spans="2:11" ht="18" customHeight="1" x14ac:dyDescent="0.25">
      <c r="B120" s="7" t="s">
        <v>177</v>
      </c>
      <c r="C120" s="7" t="s">
        <v>406</v>
      </c>
      <c r="D120" s="8" t="s">
        <v>48</v>
      </c>
      <c r="E120" s="8">
        <v>1</v>
      </c>
      <c r="F120" s="8" t="s">
        <v>326</v>
      </c>
      <c r="G120" s="8">
        <v>0</v>
      </c>
      <c r="H120" s="8">
        <v>2</v>
      </c>
      <c r="I120" s="8" t="s">
        <v>49</v>
      </c>
      <c r="J120" s="9">
        <v>109.72</v>
      </c>
      <c r="K120" s="9">
        <v>67.52</v>
      </c>
    </row>
    <row r="121" spans="2:11" ht="18" customHeight="1" x14ac:dyDescent="0.25">
      <c r="B121" s="7" t="s">
        <v>119</v>
      </c>
      <c r="C121" s="7" t="s">
        <v>407</v>
      </c>
      <c r="D121" s="8" t="s">
        <v>18</v>
      </c>
      <c r="E121" s="8">
        <v>1</v>
      </c>
      <c r="F121" s="8">
        <v>2</v>
      </c>
      <c r="G121" s="8">
        <v>10</v>
      </c>
      <c r="H121" s="8">
        <v>7</v>
      </c>
      <c r="I121" s="8" t="s">
        <v>62</v>
      </c>
      <c r="J121" s="9">
        <v>100.36</v>
      </c>
      <c r="K121" s="9">
        <v>50.18</v>
      </c>
    </row>
    <row r="122" spans="2:11" ht="18" customHeight="1" x14ac:dyDescent="0.25">
      <c r="B122" s="7" t="s">
        <v>175</v>
      </c>
      <c r="C122" s="7" t="s">
        <v>408</v>
      </c>
      <c r="D122" s="8" t="s">
        <v>65</v>
      </c>
      <c r="E122" s="8">
        <v>1</v>
      </c>
      <c r="F122" s="8">
        <v>1</v>
      </c>
      <c r="G122" s="8">
        <v>2</v>
      </c>
      <c r="H122" s="8">
        <v>4</v>
      </c>
      <c r="I122" s="8" t="s">
        <v>46</v>
      </c>
      <c r="J122" s="9">
        <v>106.86</v>
      </c>
      <c r="K122" s="9">
        <v>73.98</v>
      </c>
    </row>
    <row r="123" spans="2:11" ht="18" customHeight="1" x14ac:dyDescent="0.25">
      <c r="B123" s="7" t="s">
        <v>126</v>
      </c>
      <c r="C123" s="7" t="s">
        <v>409</v>
      </c>
      <c r="D123" s="8" t="s">
        <v>65</v>
      </c>
      <c r="E123" s="8">
        <v>1</v>
      </c>
      <c r="F123" s="8">
        <v>1</v>
      </c>
      <c r="G123" s="8">
        <v>3</v>
      </c>
      <c r="H123" s="8">
        <v>6</v>
      </c>
      <c r="I123" s="8" t="s">
        <v>44</v>
      </c>
      <c r="J123" s="9">
        <v>91.26</v>
      </c>
      <c r="K123" s="9">
        <v>63.18</v>
      </c>
    </row>
    <row r="124" spans="2:11" ht="18" customHeight="1" x14ac:dyDescent="0.25">
      <c r="B124" s="7" t="s">
        <v>200</v>
      </c>
      <c r="C124" s="7" t="s">
        <v>410</v>
      </c>
      <c r="D124" s="8" t="s">
        <v>65</v>
      </c>
      <c r="E124" s="8">
        <v>1</v>
      </c>
      <c r="F124" s="8">
        <v>1</v>
      </c>
      <c r="G124" s="8">
        <v>3</v>
      </c>
      <c r="H124" s="8">
        <v>5</v>
      </c>
      <c r="I124" s="8" t="s">
        <v>60</v>
      </c>
      <c r="J124" s="9">
        <v>83.72</v>
      </c>
      <c r="K124" s="9">
        <v>51.52</v>
      </c>
    </row>
    <row r="125" spans="2:11" ht="18" customHeight="1" x14ac:dyDescent="0.25">
      <c r="B125" s="7" t="s">
        <v>133</v>
      </c>
      <c r="C125" s="7" t="s">
        <v>411</v>
      </c>
      <c r="D125" s="8" t="s">
        <v>48</v>
      </c>
      <c r="E125" s="8">
        <v>1</v>
      </c>
      <c r="F125" s="8">
        <v>1</v>
      </c>
      <c r="G125" s="8">
        <v>2</v>
      </c>
      <c r="H125" s="8">
        <v>4</v>
      </c>
      <c r="I125" s="8" t="s">
        <v>54</v>
      </c>
      <c r="J125" s="9">
        <v>97.24</v>
      </c>
      <c r="K125" s="9">
        <v>59.84</v>
      </c>
    </row>
    <row r="126" spans="2:11" ht="18" customHeight="1" x14ac:dyDescent="0.25">
      <c r="B126" s="7" t="s">
        <v>120</v>
      </c>
      <c r="C126" s="7" t="s">
        <v>412</v>
      </c>
      <c r="D126" s="8" t="s">
        <v>41</v>
      </c>
      <c r="E126" s="8">
        <v>1</v>
      </c>
      <c r="F126" s="8">
        <v>2</v>
      </c>
      <c r="G126" s="8">
        <v>8</v>
      </c>
      <c r="H126" s="8">
        <v>6</v>
      </c>
      <c r="I126" s="8" t="s">
        <v>46</v>
      </c>
      <c r="J126" s="9">
        <v>82.68</v>
      </c>
      <c r="K126" s="9">
        <v>82.68</v>
      </c>
    </row>
    <row r="127" spans="2:11" ht="18" customHeight="1" x14ac:dyDescent="0.25">
      <c r="B127" s="7" t="s">
        <v>99</v>
      </c>
      <c r="C127" s="7" t="s">
        <v>413</v>
      </c>
      <c r="D127" s="8" t="s">
        <v>18</v>
      </c>
      <c r="E127" s="8">
        <v>1</v>
      </c>
      <c r="F127" s="8">
        <v>3</v>
      </c>
      <c r="G127" s="8">
        <v>15</v>
      </c>
      <c r="H127" s="8">
        <v>8</v>
      </c>
      <c r="I127" s="8" t="s">
        <v>62</v>
      </c>
      <c r="J127" s="9">
        <v>99.32</v>
      </c>
      <c r="K127" s="9">
        <v>80.22</v>
      </c>
    </row>
    <row r="128" spans="2:11" ht="18" customHeight="1" x14ac:dyDescent="0.25">
      <c r="B128" s="7" t="s">
        <v>85</v>
      </c>
      <c r="C128" s="7" t="s">
        <v>414</v>
      </c>
      <c r="D128" s="8" t="s">
        <v>48</v>
      </c>
      <c r="E128" s="8">
        <v>1</v>
      </c>
      <c r="F128" s="8">
        <v>1</v>
      </c>
      <c r="G128" s="8">
        <v>1</v>
      </c>
      <c r="H128" s="8">
        <v>2</v>
      </c>
      <c r="I128" s="8" t="s">
        <v>62</v>
      </c>
      <c r="J128" s="9">
        <v>96.72</v>
      </c>
      <c r="K128" s="9">
        <v>53.09</v>
      </c>
    </row>
    <row r="129" spans="2:11" ht="18" customHeight="1" x14ac:dyDescent="0.25">
      <c r="B129" s="7" t="s">
        <v>238</v>
      </c>
      <c r="C129" s="7" t="s">
        <v>415</v>
      </c>
      <c r="D129" s="8" t="s">
        <v>18</v>
      </c>
      <c r="E129" s="8">
        <v>1</v>
      </c>
      <c r="F129" s="8">
        <v>1</v>
      </c>
      <c r="G129" s="8">
        <v>1</v>
      </c>
      <c r="H129" s="8">
        <v>3</v>
      </c>
      <c r="I129" s="8" t="s">
        <v>60</v>
      </c>
      <c r="J129" s="9">
        <v>115.96</v>
      </c>
      <c r="K129" s="9">
        <v>57.98</v>
      </c>
    </row>
    <row r="130" spans="2:11" ht="18" customHeight="1" x14ac:dyDescent="0.25">
      <c r="B130" s="7" t="s">
        <v>166</v>
      </c>
      <c r="C130" s="7" t="s">
        <v>416</v>
      </c>
      <c r="D130" s="8" t="s">
        <v>48</v>
      </c>
      <c r="E130" s="8">
        <v>1</v>
      </c>
      <c r="F130" s="8">
        <v>1</v>
      </c>
      <c r="G130" s="8">
        <v>4</v>
      </c>
      <c r="H130" s="8">
        <v>6</v>
      </c>
      <c r="I130" s="8" t="s">
        <v>60</v>
      </c>
      <c r="J130" s="9">
        <v>106.34</v>
      </c>
      <c r="K130" s="9">
        <v>65.44</v>
      </c>
    </row>
    <row r="131" spans="2:11" ht="18" customHeight="1" x14ac:dyDescent="0.25">
      <c r="B131" s="7" t="s">
        <v>178</v>
      </c>
      <c r="C131" s="7" t="s">
        <v>417</v>
      </c>
      <c r="D131" s="8" t="s">
        <v>65</v>
      </c>
      <c r="E131" s="8">
        <v>1</v>
      </c>
      <c r="F131" s="8">
        <v>1</v>
      </c>
      <c r="G131" s="8">
        <v>2</v>
      </c>
      <c r="H131" s="8">
        <v>4</v>
      </c>
      <c r="I131" s="8" t="s">
        <v>46</v>
      </c>
      <c r="J131" s="9">
        <v>105.3</v>
      </c>
      <c r="K131" s="9">
        <v>52.65</v>
      </c>
    </row>
    <row r="132" spans="2:11" ht="18" customHeight="1" x14ac:dyDescent="0.25">
      <c r="B132" s="7" t="s">
        <v>75</v>
      </c>
      <c r="C132" s="7" t="s">
        <v>418</v>
      </c>
      <c r="D132" s="8" t="s">
        <v>48</v>
      </c>
      <c r="E132" s="8">
        <v>1</v>
      </c>
      <c r="F132" s="8">
        <v>1</v>
      </c>
      <c r="G132" s="8">
        <v>2</v>
      </c>
      <c r="H132" s="8">
        <v>4</v>
      </c>
      <c r="I132" s="8" t="s">
        <v>49</v>
      </c>
      <c r="J132" s="9">
        <v>94.38</v>
      </c>
      <c r="K132" s="9">
        <v>65.34</v>
      </c>
    </row>
    <row r="133" spans="2:11" ht="18" customHeight="1" x14ac:dyDescent="0.25">
      <c r="B133" s="7" t="s">
        <v>111</v>
      </c>
      <c r="C133" s="7" t="s">
        <v>419</v>
      </c>
      <c r="D133" s="8" t="s">
        <v>18</v>
      </c>
      <c r="E133" s="8">
        <v>1</v>
      </c>
      <c r="F133" s="8">
        <v>2</v>
      </c>
      <c r="G133" s="8">
        <v>7</v>
      </c>
      <c r="H133" s="8">
        <v>6</v>
      </c>
      <c r="I133" s="8" t="s">
        <v>49</v>
      </c>
      <c r="J133" s="9">
        <v>94.64</v>
      </c>
      <c r="K133" s="9">
        <v>47.32</v>
      </c>
    </row>
    <row r="134" spans="2:11" ht="18" customHeight="1" x14ac:dyDescent="0.25">
      <c r="B134" s="7" t="s">
        <v>195</v>
      </c>
      <c r="C134" s="7" t="s">
        <v>420</v>
      </c>
      <c r="D134" s="8" t="s">
        <v>48</v>
      </c>
      <c r="E134" s="8">
        <v>1</v>
      </c>
      <c r="F134" s="8">
        <v>1</v>
      </c>
      <c r="G134" s="8">
        <v>0</v>
      </c>
      <c r="H134" s="8">
        <v>0</v>
      </c>
      <c r="I134" s="8" t="s">
        <v>62</v>
      </c>
      <c r="J134" s="9">
        <v>88.92</v>
      </c>
      <c r="K134" s="9">
        <v>71.819999999999993</v>
      </c>
    </row>
    <row r="135" spans="2:11" ht="18" customHeight="1" x14ac:dyDescent="0.25">
      <c r="B135" s="7" t="s">
        <v>56</v>
      </c>
      <c r="C135" s="7" t="s">
        <v>421</v>
      </c>
      <c r="D135" s="8" t="s">
        <v>18</v>
      </c>
      <c r="E135" s="8">
        <v>1</v>
      </c>
      <c r="F135" s="8">
        <v>1</v>
      </c>
      <c r="G135" s="8">
        <v>8</v>
      </c>
      <c r="H135" s="8">
        <v>6</v>
      </c>
      <c r="I135" s="8" t="s">
        <v>54</v>
      </c>
      <c r="J135" s="9">
        <v>81.12</v>
      </c>
      <c r="K135" s="9">
        <v>40.56</v>
      </c>
    </row>
    <row r="136" spans="2:11" ht="18" customHeight="1" x14ac:dyDescent="0.25">
      <c r="B136" s="7" t="s">
        <v>174</v>
      </c>
      <c r="C136" s="7" t="s">
        <v>422</v>
      </c>
      <c r="D136" s="8" t="s">
        <v>18</v>
      </c>
      <c r="E136" s="8">
        <v>1</v>
      </c>
      <c r="F136" s="8">
        <v>1</v>
      </c>
      <c r="G136" s="8">
        <v>2</v>
      </c>
      <c r="H136" s="8">
        <v>3</v>
      </c>
      <c r="I136" s="8" t="s">
        <v>49</v>
      </c>
      <c r="J136" s="9">
        <v>96.72</v>
      </c>
      <c r="K136" s="9">
        <v>48.36</v>
      </c>
    </row>
    <row r="137" spans="2:11" ht="18" customHeight="1" x14ac:dyDescent="0.25">
      <c r="B137" s="7" t="s">
        <v>248</v>
      </c>
      <c r="C137" s="7" t="s">
        <v>423</v>
      </c>
      <c r="D137" s="8" t="s">
        <v>18</v>
      </c>
      <c r="E137" s="8">
        <v>1</v>
      </c>
      <c r="F137" s="8">
        <v>1</v>
      </c>
      <c r="G137" s="8">
        <v>2</v>
      </c>
      <c r="H137" s="8">
        <v>3</v>
      </c>
      <c r="I137" s="8" t="s">
        <v>62</v>
      </c>
      <c r="J137" s="9">
        <v>95.68</v>
      </c>
      <c r="K137" s="9">
        <v>66.239999999999995</v>
      </c>
    </row>
    <row r="138" spans="2:11" ht="18" customHeight="1" x14ac:dyDescent="0.25">
      <c r="B138" s="7" t="s">
        <v>186</v>
      </c>
      <c r="C138" s="7" t="s">
        <v>424</v>
      </c>
      <c r="D138" s="8" t="s">
        <v>41</v>
      </c>
      <c r="E138" s="8">
        <v>1</v>
      </c>
      <c r="F138" s="8">
        <v>2</v>
      </c>
      <c r="G138" s="8">
        <v>7</v>
      </c>
      <c r="H138" s="8">
        <v>5</v>
      </c>
      <c r="I138" s="8" t="s">
        <v>46</v>
      </c>
      <c r="J138" s="9">
        <v>100.36</v>
      </c>
      <c r="K138" s="9">
        <v>69.48</v>
      </c>
    </row>
    <row r="139" spans="2:11" ht="18" customHeight="1" x14ac:dyDescent="0.25">
      <c r="B139" s="7" t="s">
        <v>122</v>
      </c>
      <c r="C139" s="7" t="s">
        <v>425</v>
      </c>
      <c r="D139" s="8" t="s">
        <v>65</v>
      </c>
      <c r="E139" s="8">
        <v>1</v>
      </c>
      <c r="F139" s="8">
        <v>1</v>
      </c>
      <c r="G139" s="8">
        <v>8</v>
      </c>
      <c r="H139" s="8">
        <v>4</v>
      </c>
      <c r="I139" s="8" t="s">
        <v>54</v>
      </c>
      <c r="J139" s="9">
        <v>86.06</v>
      </c>
      <c r="K139" s="9">
        <v>59.58</v>
      </c>
    </row>
    <row r="140" spans="2:11" ht="18" customHeight="1" x14ac:dyDescent="0.25">
      <c r="B140" s="7" t="s">
        <v>134</v>
      </c>
      <c r="C140" s="7" t="s">
        <v>426</v>
      </c>
      <c r="D140" s="8" t="s">
        <v>18</v>
      </c>
      <c r="E140" s="8">
        <v>1</v>
      </c>
      <c r="F140" s="8">
        <v>1</v>
      </c>
      <c r="G140" s="8">
        <v>2</v>
      </c>
      <c r="H140" s="8">
        <v>4</v>
      </c>
      <c r="I140" s="8" t="s">
        <v>60</v>
      </c>
      <c r="J140" s="9">
        <v>83.72</v>
      </c>
      <c r="K140" s="9">
        <v>51.52</v>
      </c>
    </row>
    <row r="141" spans="2:11" ht="18" customHeight="1" x14ac:dyDescent="0.25">
      <c r="B141" s="7" t="s">
        <v>102</v>
      </c>
      <c r="C141" s="7" t="s">
        <v>427</v>
      </c>
      <c r="D141" s="8" t="s">
        <v>65</v>
      </c>
      <c r="E141" s="8">
        <v>1</v>
      </c>
      <c r="F141" s="8">
        <v>1</v>
      </c>
      <c r="G141" s="8">
        <v>2</v>
      </c>
      <c r="H141" s="8">
        <v>4</v>
      </c>
      <c r="I141" s="8" t="s">
        <v>60</v>
      </c>
      <c r="J141" s="9">
        <v>87.88</v>
      </c>
      <c r="K141" s="9">
        <v>43.94</v>
      </c>
    </row>
    <row r="142" spans="2:11" ht="18" customHeight="1" x14ac:dyDescent="0.25">
      <c r="B142" s="7" t="s">
        <v>428</v>
      </c>
      <c r="C142" s="7" t="s">
        <v>429</v>
      </c>
      <c r="D142" s="8" t="s">
        <v>18</v>
      </c>
      <c r="E142" s="8">
        <v>1</v>
      </c>
      <c r="F142" s="8">
        <v>1</v>
      </c>
      <c r="G142" s="8">
        <v>2</v>
      </c>
      <c r="H142" s="8">
        <v>3</v>
      </c>
      <c r="I142" s="8" t="s">
        <v>60</v>
      </c>
      <c r="J142" s="9">
        <v>87.88</v>
      </c>
      <c r="K142" s="9">
        <v>43.94</v>
      </c>
    </row>
    <row r="143" spans="2:11" ht="18" customHeight="1" x14ac:dyDescent="0.25">
      <c r="B143" s="7" t="s">
        <v>243</v>
      </c>
      <c r="C143" s="7" t="s">
        <v>430</v>
      </c>
      <c r="D143" s="8" t="s">
        <v>48</v>
      </c>
      <c r="E143" s="8">
        <v>1</v>
      </c>
      <c r="F143" s="8">
        <v>1</v>
      </c>
      <c r="G143" s="8">
        <v>1</v>
      </c>
      <c r="H143" s="8">
        <v>2</v>
      </c>
      <c r="I143" s="8" t="s">
        <v>49</v>
      </c>
      <c r="J143" s="9">
        <v>85.54</v>
      </c>
      <c r="K143" s="9">
        <v>59.22</v>
      </c>
    </row>
    <row r="144" spans="2:11" ht="18" customHeight="1" x14ac:dyDescent="0.25">
      <c r="B144" s="7" t="s">
        <v>64</v>
      </c>
      <c r="C144" s="7" t="s">
        <v>431</v>
      </c>
      <c r="D144" s="8" t="s">
        <v>65</v>
      </c>
      <c r="E144" s="8">
        <v>1</v>
      </c>
      <c r="F144" s="8">
        <v>1</v>
      </c>
      <c r="G144" s="8">
        <v>1</v>
      </c>
      <c r="H144" s="8">
        <v>3</v>
      </c>
      <c r="I144" s="8" t="s">
        <v>46</v>
      </c>
      <c r="J144" s="9">
        <v>86.32</v>
      </c>
      <c r="K144" s="9">
        <v>53.12</v>
      </c>
    </row>
    <row r="145" spans="2:11" ht="18" customHeight="1" x14ac:dyDescent="0.25">
      <c r="B145" s="7" t="s">
        <v>256</v>
      </c>
      <c r="C145" s="7" t="s">
        <v>432</v>
      </c>
      <c r="D145" s="8" t="s">
        <v>18</v>
      </c>
      <c r="E145" s="8">
        <v>1</v>
      </c>
      <c r="F145" s="8">
        <v>1</v>
      </c>
      <c r="G145" s="8">
        <v>4</v>
      </c>
      <c r="H145" s="8">
        <v>3</v>
      </c>
      <c r="I145" s="8" t="s">
        <v>62</v>
      </c>
      <c r="J145" s="9">
        <v>86.32</v>
      </c>
      <c r="K145" s="9">
        <v>59.76</v>
      </c>
    </row>
    <row r="146" spans="2:11" ht="18" customHeight="1" x14ac:dyDescent="0.25">
      <c r="B146" s="7" t="s">
        <v>182</v>
      </c>
      <c r="C146" s="7" t="s">
        <v>433</v>
      </c>
      <c r="D146" s="8" t="s">
        <v>18</v>
      </c>
      <c r="E146" s="8">
        <v>1</v>
      </c>
      <c r="F146" s="8">
        <v>1</v>
      </c>
      <c r="G146" s="8">
        <v>3</v>
      </c>
      <c r="H146" s="8">
        <v>3</v>
      </c>
      <c r="I146" s="8" t="s">
        <v>62</v>
      </c>
      <c r="J146" s="9">
        <v>132.6</v>
      </c>
      <c r="K146" s="9">
        <v>66.3</v>
      </c>
    </row>
    <row r="147" spans="2:11" ht="18" customHeight="1" x14ac:dyDescent="0.25">
      <c r="B147" s="7" t="s">
        <v>144</v>
      </c>
      <c r="C147" s="7" t="s">
        <v>434</v>
      </c>
      <c r="D147" s="8" t="s">
        <v>65</v>
      </c>
      <c r="E147" s="8">
        <v>1</v>
      </c>
      <c r="F147" s="8">
        <v>1</v>
      </c>
      <c r="G147" s="8">
        <v>1</v>
      </c>
      <c r="H147" s="8">
        <v>3</v>
      </c>
      <c r="I147" s="8" t="s">
        <v>46</v>
      </c>
      <c r="J147" s="9">
        <v>94.12</v>
      </c>
      <c r="K147" s="9">
        <v>47.06</v>
      </c>
    </row>
    <row r="148" spans="2:11" ht="18" customHeight="1" x14ac:dyDescent="0.25">
      <c r="B148" s="7" t="s">
        <v>225</v>
      </c>
      <c r="C148" s="7" t="s">
        <v>435</v>
      </c>
      <c r="D148" s="8" t="s">
        <v>65</v>
      </c>
      <c r="E148" s="8">
        <v>1</v>
      </c>
      <c r="F148" s="8">
        <v>1</v>
      </c>
      <c r="G148" s="8">
        <v>1</v>
      </c>
      <c r="H148" s="8">
        <v>3</v>
      </c>
      <c r="I148" s="8" t="s">
        <v>46</v>
      </c>
      <c r="J148" s="9">
        <v>96.72</v>
      </c>
      <c r="K148" s="9">
        <v>66.959999999999994</v>
      </c>
    </row>
    <row r="149" spans="2:11" ht="18" customHeight="1" x14ac:dyDescent="0.25">
      <c r="B149" s="7" t="s">
        <v>135</v>
      </c>
      <c r="C149" s="7" t="s">
        <v>436</v>
      </c>
      <c r="D149" s="8" t="s">
        <v>18</v>
      </c>
      <c r="E149" s="8">
        <v>1</v>
      </c>
      <c r="F149" s="8">
        <v>1</v>
      </c>
      <c r="G149" s="8">
        <v>1</v>
      </c>
      <c r="H149" s="8">
        <v>3</v>
      </c>
      <c r="I149" s="8" t="s">
        <v>46</v>
      </c>
      <c r="J149" s="9">
        <v>98.8</v>
      </c>
      <c r="K149" s="9">
        <v>60.8</v>
      </c>
    </row>
    <row r="150" spans="2:11" ht="18" customHeight="1" x14ac:dyDescent="0.25">
      <c r="B150" s="7" t="s">
        <v>96</v>
      </c>
      <c r="C150" s="7" t="s">
        <v>437</v>
      </c>
      <c r="D150" s="8" t="s">
        <v>48</v>
      </c>
      <c r="E150" s="8">
        <v>1</v>
      </c>
      <c r="F150" s="8">
        <v>1</v>
      </c>
      <c r="G150" s="8">
        <v>4</v>
      </c>
      <c r="H150" s="8">
        <v>4</v>
      </c>
      <c r="I150" s="8" t="s">
        <v>62</v>
      </c>
      <c r="J150" s="9">
        <v>82.94</v>
      </c>
      <c r="K150" s="9">
        <v>51.04</v>
      </c>
    </row>
    <row r="151" spans="2:11" ht="18" customHeight="1" x14ac:dyDescent="0.25">
      <c r="B151" s="7" t="s">
        <v>98</v>
      </c>
      <c r="C151" s="7" t="s">
        <v>438</v>
      </c>
      <c r="D151" s="8" t="s">
        <v>48</v>
      </c>
      <c r="E151" s="8">
        <v>1</v>
      </c>
      <c r="F151" s="8">
        <v>1</v>
      </c>
      <c r="G151" s="8">
        <v>2</v>
      </c>
      <c r="H151" s="8">
        <v>3</v>
      </c>
      <c r="I151" s="8" t="s">
        <v>60</v>
      </c>
      <c r="J151" s="9">
        <v>87.88</v>
      </c>
      <c r="K151" s="9">
        <v>43.94</v>
      </c>
    </row>
    <row r="152" spans="2:11" ht="18" customHeight="1" x14ac:dyDescent="0.25">
      <c r="B152" s="7" t="s">
        <v>132</v>
      </c>
      <c r="C152" s="7" t="s">
        <v>439</v>
      </c>
      <c r="D152" s="8" t="s">
        <v>18</v>
      </c>
      <c r="E152" s="8">
        <v>1</v>
      </c>
      <c r="F152" s="8">
        <v>1</v>
      </c>
      <c r="G152" s="8">
        <v>5</v>
      </c>
      <c r="H152" s="8">
        <v>4</v>
      </c>
      <c r="I152" s="8" t="s">
        <v>62</v>
      </c>
      <c r="J152" s="9">
        <v>95.68</v>
      </c>
      <c r="K152" s="9">
        <v>66.239999999999995</v>
      </c>
    </row>
    <row r="153" spans="2:11" ht="18" customHeight="1" x14ac:dyDescent="0.25">
      <c r="B153" s="7" t="s">
        <v>235</v>
      </c>
      <c r="C153" s="7" t="s">
        <v>440</v>
      </c>
      <c r="D153" s="8" t="s">
        <v>18</v>
      </c>
      <c r="E153" s="8">
        <v>1</v>
      </c>
      <c r="F153" s="8">
        <v>1</v>
      </c>
      <c r="G153" s="8">
        <v>1</v>
      </c>
      <c r="H153" s="8">
        <v>3</v>
      </c>
      <c r="I153" s="8" t="s">
        <v>46</v>
      </c>
      <c r="J153" s="9">
        <v>83.72</v>
      </c>
      <c r="K153" s="9">
        <v>51.52</v>
      </c>
    </row>
    <row r="154" spans="2:11" ht="18" customHeight="1" x14ac:dyDescent="0.25">
      <c r="B154" s="7" t="s">
        <v>136</v>
      </c>
      <c r="C154" s="7" t="s">
        <v>441</v>
      </c>
      <c r="D154" s="8" t="s">
        <v>65</v>
      </c>
      <c r="E154" s="8">
        <v>1</v>
      </c>
      <c r="F154" s="8">
        <v>2</v>
      </c>
      <c r="G154" s="8">
        <v>8</v>
      </c>
      <c r="H154" s="8">
        <v>4</v>
      </c>
      <c r="I154" s="8" t="s">
        <v>62</v>
      </c>
      <c r="J154" s="9">
        <v>108.94</v>
      </c>
      <c r="K154" s="9">
        <v>108.94</v>
      </c>
    </row>
    <row r="155" spans="2:11" ht="18" customHeight="1" x14ac:dyDescent="0.25">
      <c r="B155" s="7" t="s">
        <v>228</v>
      </c>
      <c r="C155" s="7" t="s">
        <v>442</v>
      </c>
      <c r="D155" s="8" t="s">
        <v>18</v>
      </c>
      <c r="E155" s="8">
        <v>1</v>
      </c>
      <c r="F155" s="8">
        <v>1</v>
      </c>
      <c r="G155" s="8">
        <v>2</v>
      </c>
      <c r="H155" s="8">
        <v>3</v>
      </c>
      <c r="I155" s="8" t="s">
        <v>49</v>
      </c>
      <c r="J155" s="9">
        <v>85.8</v>
      </c>
      <c r="K155" s="9">
        <v>42.9</v>
      </c>
    </row>
    <row r="156" spans="2:11" ht="18" customHeight="1" x14ac:dyDescent="0.25">
      <c r="B156" s="7" t="s">
        <v>145</v>
      </c>
      <c r="C156" s="7" t="s">
        <v>443</v>
      </c>
      <c r="D156" s="8" t="s">
        <v>48</v>
      </c>
      <c r="E156" s="8">
        <v>1</v>
      </c>
      <c r="F156" s="8" t="s">
        <v>326</v>
      </c>
      <c r="G156" s="8">
        <v>0</v>
      </c>
      <c r="H156" s="8">
        <v>2</v>
      </c>
      <c r="I156" s="8" t="s">
        <v>49</v>
      </c>
      <c r="J156" s="9">
        <v>109.72</v>
      </c>
      <c r="K156" s="9">
        <v>67.52</v>
      </c>
    </row>
    <row r="157" spans="2:11" ht="18" customHeight="1" x14ac:dyDescent="0.25">
      <c r="B157" s="7" t="s">
        <v>201</v>
      </c>
      <c r="C157" s="7" t="s">
        <v>444</v>
      </c>
      <c r="D157" s="8" t="s">
        <v>65</v>
      </c>
      <c r="E157" s="8">
        <v>1</v>
      </c>
      <c r="F157" s="8">
        <v>1</v>
      </c>
      <c r="G157" s="8">
        <v>2</v>
      </c>
      <c r="H157" s="8">
        <v>4</v>
      </c>
      <c r="I157" s="8" t="s">
        <v>46</v>
      </c>
      <c r="J157" s="9">
        <v>89.18</v>
      </c>
      <c r="K157" s="9">
        <v>54.88</v>
      </c>
    </row>
    <row r="158" spans="2:11" ht="18" customHeight="1" x14ac:dyDescent="0.25">
      <c r="B158" s="7" t="s">
        <v>129</v>
      </c>
      <c r="C158" s="7" t="s">
        <v>445</v>
      </c>
      <c r="D158" s="8" t="s">
        <v>41</v>
      </c>
      <c r="E158" s="8">
        <v>1</v>
      </c>
      <c r="F158" s="8">
        <v>1</v>
      </c>
      <c r="G158" s="8">
        <v>2</v>
      </c>
      <c r="H158" s="8">
        <v>4</v>
      </c>
      <c r="I158" s="8" t="s">
        <v>46</v>
      </c>
      <c r="J158" s="9">
        <v>100.36</v>
      </c>
      <c r="K158" s="9">
        <v>69.48</v>
      </c>
    </row>
    <row r="159" spans="2:11" ht="18" customHeight="1" x14ac:dyDescent="0.25">
      <c r="B159" s="7" t="s">
        <v>140</v>
      </c>
      <c r="C159" s="7" t="s">
        <v>446</v>
      </c>
      <c r="D159" s="8" t="s">
        <v>41</v>
      </c>
      <c r="E159" s="8">
        <v>1</v>
      </c>
      <c r="F159" s="8">
        <v>1</v>
      </c>
      <c r="G159" s="8">
        <v>4</v>
      </c>
      <c r="H159" s="8">
        <v>4</v>
      </c>
      <c r="I159" s="8" t="s">
        <v>46</v>
      </c>
      <c r="J159" s="9">
        <v>93.34</v>
      </c>
      <c r="K159" s="9">
        <v>75.39</v>
      </c>
    </row>
    <row r="160" spans="2:11" ht="18" customHeight="1" x14ac:dyDescent="0.25">
      <c r="B160" s="7" t="s">
        <v>115</v>
      </c>
      <c r="C160" s="7" t="s">
        <v>447</v>
      </c>
      <c r="D160" s="8" t="s">
        <v>41</v>
      </c>
      <c r="E160" s="8">
        <v>1</v>
      </c>
      <c r="F160" s="8">
        <v>3</v>
      </c>
      <c r="G160" s="8">
        <v>15</v>
      </c>
      <c r="H160" s="8">
        <v>7</v>
      </c>
      <c r="I160" s="8" t="s">
        <v>44</v>
      </c>
      <c r="J160" s="9">
        <v>76.7</v>
      </c>
      <c r="K160" s="9">
        <v>76.7</v>
      </c>
    </row>
    <row r="161" spans="2:11" ht="18" customHeight="1" x14ac:dyDescent="0.25">
      <c r="B161" s="7" t="s">
        <v>234</v>
      </c>
      <c r="C161" s="7" t="s">
        <v>448</v>
      </c>
      <c r="D161" s="8" t="s">
        <v>65</v>
      </c>
      <c r="E161" s="8">
        <v>1</v>
      </c>
      <c r="F161" s="8">
        <v>1</v>
      </c>
      <c r="G161" s="8">
        <v>1</v>
      </c>
      <c r="H161" s="8">
        <v>3</v>
      </c>
      <c r="I161" s="8" t="s">
        <v>80</v>
      </c>
      <c r="J161" s="9">
        <v>102.18</v>
      </c>
      <c r="K161" s="9">
        <v>51.09</v>
      </c>
    </row>
    <row r="162" spans="2:11" ht="18" customHeight="1" x14ac:dyDescent="0.25">
      <c r="B162" s="7" t="s">
        <v>164</v>
      </c>
      <c r="C162" s="7" t="s">
        <v>449</v>
      </c>
      <c r="D162" s="8" t="s">
        <v>48</v>
      </c>
      <c r="E162" s="8">
        <v>1</v>
      </c>
      <c r="F162" s="8">
        <v>1</v>
      </c>
      <c r="G162" s="8">
        <v>1</v>
      </c>
      <c r="H162" s="8">
        <v>3</v>
      </c>
      <c r="I162" s="8" t="s">
        <v>49</v>
      </c>
      <c r="J162" s="9">
        <v>90.22</v>
      </c>
      <c r="K162" s="9">
        <v>62.46</v>
      </c>
    </row>
    <row r="163" spans="2:11" ht="18" customHeight="1" x14ac:dyDescent="0.25">
      <c r="B163" s="7" t="s">
        <v>204</v>
      </c>
      <c r="C163" s="7" t="s">
        <v>450</v>
      </c>
      <c r="D163" s="8" t="s">
        <v>48</v>
      </c>
      <c r="E163" s="8">
        <v>1</v>
      </c>
      <c r="F163" s="8">
        <v>1</v>
      </c>
      <c r="G163" s="8">
        <v>1</v>
      </c>
      <c r="H163" s="8">
        <v>2</v>
      </c>
      <c r="I163" s="8" t="s">
        <v>62</v>
      </c>
      <c r="J163" s="9">
        <v>92.3</v>
      </c>
      <c r="K163" s="9">
        <v>56.8</v>
      </c>
    </row>
    <row r="164" spans="2:11" ht="18" customHeight="1" x14ac:dyDescent="0.25">
      <c r="B164" s="7" t="s">
        <v>199</v>
      </c>
      <c r="C164" s="7" t="s">
        <v>451</v>
      </c>
      <c r="D164" s="8" t="s">
        <v>65</v>
      </c>
      <c r="E164" s="8">
        <v>1</v>
      </c>
      <c r="F164" s="8">
        <v>1</v>
      </c>
      <c r="G164" s="8">
        <v>1</v>
      </c>
      <c r="H164" s="8">
        <v>3</v>
      </c>
      <c r="I164" s="8" t="s">
        <v>46</v>
      </c>
      <c r="J164" s="9">
        <v>103.22</v>
      </c>
      <c r="K164" s="9">
        <v>51.61</v>
      </c>
    </row>
    <row r="165" spans="2:11" ht="18" customHeight="1" x14ac:dyDescent="0.25">
      <c r="B165" s="7" t="s">
        <v>171</v>
      </c>
      <c r="C165" s="7" t="s">
        <v>452</v>
      </c>
      <c r="D165" s="8" t="s">
        <v>41</v>
      </c>
      <c r="E165" s="8">
        <v>1</v>
      </c>
      <c r="F165" s="8">
        <v>2</v>
      </c>
      <c r="G165" s="8">
        <v>8</v>
      </c>
      <c r="H165" s="8">
        <v>4</v>
      </c>
      <c r="I165" s="8" t="s">
        <v>46</v>
      </c>
      <c r="J165" s="9">
        <v>89.44</v>
      </c>
      <c r="K165" s="9">
        <v>72.239999999999995</v>
      </c>
    </row>
    <row r="166" spans="2:11" ht="18" customHeight="1" x14ac:dyDescent="0.25">
      <c r="B166" s="7" t="s">
        <v>247</v>
      </c>
      <c r="C166" s="7" t="s">
        <v>453</v>
      </c>
      <c r="D166" s="8" t="s">
        <v>41</v>
      </c>
      <c r="E166" s="8">
        <v>1</v>
      </c>
      <c r="F166" s="8">
        <v>1</v>
      </c>
      <c r="G166" s="8">
        <v>4</v>
      </c>
      <c r="H166" s="8">
        <v>2</v>
      </c>
      <c r="I166" s="8" t="s">
        <v>46</v>
      </c>
      <c r="J166" s="9">
        <v>82.68</v>
      </c>
      <c r="K166" s="9">
        <v>82.68</v>
      </c>
    </row>
    <row r="167" spans="2:11" ht="18" customHeight="1" x14ac:dyDescent="0.25">
      <c r="B167" s="7" t="s">
        <v>94</v>
      </c>
      <c r="C167" s="7" t="s">
        <v>454</v>
      </c>
      <c r="D167" s="8" t="s">
        <v>41</v>
      </c>
      <c r="E167" s="8">
        <v>1</v>
      </c>
      <c r="F167" s="10" t="s">
        <v>455</v>
      </c>
      <c r="G167" s="8">
        <v>2</v>
      </c>
      <c r="H167" s="8">
        <v>5</v>
      </c>
      <c r="I167" s="8" t="s">
        <v>46</v>
      </c>
      <c r="J167" s="9">
        <v>87.62</v>
      </c>
      <c r="K167" s="9">
        <v>77.75</v>
      </c>
    </row>
    <row r="168" spans="2:11" ht="18" customHeight="1" x14ac:dyDescent="0.25">
      <c r="B168" s="7" t="s">
        <v>223</v>
      </c>
      <c r="C168" s="7" t="s">
        <v>456</v>
      </c>
      <c r="D168" s="8" t="s">
        <v>18</v>
      </c>
      <c r="E168" s="8">
        <v>1</v>
      </c>
      <c r="F168" s="10" t="s">
        <v>455</v>
      </c>
      <c r="G168" s="8">
        <v>2</v>
      </c>
      <c r="H168" s="8">
        <v>7</v>
      </c>
      <c r="I168" s="8" t="s">
        <v>54</v>
      </c>
      <c r="J168" s="9">
        <v>76.180000000000007</v>
      </c>
      <c r="K168" s="9">
        <v>52.74</v>
      </c>
    </row>
    <row r="169" spans="2:11" ht="18" customHeight="1" x14ac:dyDescent="0.25">
      <c r="B169" s="7" t="s">
        <v>242</v>
      </c>
      <c r="C169" s="7" t="s">
        <v>457</v>
      </c>
      <c r="D169" s="8" t="s">
        <v>41</v>
      </c>
      <c r="E169" s="8">
        <v>1</v>
      </c>
      <c r="F169" s="10" t="s">
        <v>455</v>
      </c>
      <c r="G169" s="8">
        <v>3</v>
      </c>
      <c r="H169" s="8">
        <v>8</v>
      </c>
      <c r="I169" s="8" t="s">
        <v>44</v>
      </c>
      <c r="J169" s="9">
        <v>74.099999999999994</v>
      </c>
      <c r="K169" s="9">
        <v>59.85</v>
      </c>
    </row>
    <row r="170" spans="2:11" ht="18" customHeight="1" x14ac:dyDescent="0.25">
      <c r="B170" s="7" t="s">
        <v>231</v>
      </c>
      <c r="C170" s="7" t="s">
        <v>458</v>
      </c>
      <c r="D170" s="8" t="s">
        <v>41</v>
      </c>
      <c r="E170" s="8">
        <v>1</v>
      </c>
      <c r="F170" s="10" t="s">
        <v>455</v>
      </c>
      <c r="G170" s="8">
        <v>3</v>
      </c>
      <c r="H170" s="8">
        <v>10</v>
      </c>
      <c r="I170" s="8" t="s">
        <v>46</v>
      </c>
      <c r="J170" s="9">
        <v>108.68</v>
      </c>
      <c r="K170" s="9">
        <v>54.34</v>
      </c>
    </row>
    <row r="171" spans="2:11" ht="18" customHeight="1" x14ac:dyDescent="0.25">
      <c r="B171" s="7" t="s">
        <v>180</v>
      </c>
      <c r="C171" s="7" t="s">
        <v>459</v>
      </c>
      <c r="D171" s="8" t="s">
        <v>41</v>
      </c>
      <c r="E171" s="8">
        <v>1</v>
      </c>
      <c r="F171" s="10" t="s">
        <v>455</v>
      </c>
      <c r="G171" s="8">
        <v>4</v>
      </c>
      <c r="H171" s="8">
        <v>13</v>
      </c>
      <c r="I171" s="8" t="s">
        <v>44</v>
      </c>
      <c r="J171" s="9">
        <v>76.7</v>
      </c>
      <c r="K171" s="9">
        <v>61.95</v>
      </c>
    </row>
    <row r="172" spans="2:11" ht="18" customHeight="1" x14ac:dyDescent="0.25">
      <c r="B172" s="7" t="s">
        <v>143</v>
      </c>
      <c r="C172" s="7" t="s">
        <v>460</v>
      </c>
      <c r="D172" s="8" t="s">
        <v>41</v>
      </c>
      <c r="E172" s="8">
        <v>1</v>
      </c>
      <c r="F172" s="10" t="s">
        <v>455</v>
      </c>
      <c r="G172" s="8">
        <v>2</v>
      </c>
      <c r="H172" s="8">
        <v>6</v>
      </c>
      <c r="I172" s="8" t="s">
        <v>46</v>
      </c>
      <c r="J172" s="9">
        <v>89.44</v>
      </c>
      <c r="K172" s="9">
        <v>72.239999999999995</v>
      </c>
    </row>
    <row r="173" spans="2:11" ht="18" customHeight="1" x14ac:dyDescent="0.25">
      <c r="B173" s="7" t="s">
        <v>250</v>
      </c>
      <c r="C173" s="7" t="s">
        <v>461</v>
      </c>
      <c r="D173" s="8" t="s">
        <v>65</v>
      </c>
      <c r="E173" s="8">
        <v>1</v>
      </c>
      <c r="F173" s="10" t="s">
        <v>455</v>
      </c>
      <c r="G173" s="8">
        <v>2</v>
      </c>
      <c r="H173" s="8">
        <v>10</v>
      </c>
      <c r="I173" s="8" t="s">
        <v>54</v>
      </c>
      <c r="J173" s="9">
        <v>72.28</v>
      </c>
      <c r="K173" s="9">
        <v>58.38</v>
      </c>
    </row>
    <row r="174" spans="2:11" ht="18" customHeight="1" x14ac:dyDescent="0.25">
      <c r="B174" s="7" t="s">
        <v>462</v>
      </c>
      <c r="C174" s="7" t="s">
        <v>463</v>
      </c>
      <c r="D174" s="8" t="s">
        <v>48</v>
      </c>
      <c r="E174" s="8">
        <v>1</v>
      </c>
      <c r="F174" s="10" t="s">
        <v>455</v>
      </c>
      <c r="G174" s="8">
        <v>1</v>
      </c>
      <c r="H174" s="8">
        <v>4</v>
      </c>
      <c r="I174" s="8" t="s">
        <v>46</v>
      </c>
      <c r="J174" s="9">
        <v>108.68</v>
      </c>
      <c r="K174" s="9">
        <v>66.88</v>
      </c>
    </row>
    <row r="175" spans="2:11" ht="18" customHeight="1" x14ac:dyDescent="0.25">
      <c r="B175" s="7" t="s">
        <v>61</v>
      </c>
      <c r="C175" s="7" t="s">
        <v>464</v>
      </c>
      <c r="D175" s="8" t="s">
        <v>18</v>
      </c>
      <c r="E175" s="8">
        <v>1</v>
      </c>
      <c r="F175" s="10" t="s">
        <v>455</v>
      </c>
      <c r="G175" s="8">
        <v>3</v>
      </c>
      <c r="H175" s="8">
        <v>6</v>
      </c>
      <c r="I175" s="8" t="s">
        <v>62</v>
      </c>
      <c r="J175" s="9">
        <v>103.48</v>
      </c>
      <c r="K175" s="9">
        <v>71.64</v>
      </c>
    </row>
    <row r="176" spans="2:11" ht="18" customHeight="1" x14ac:dyDescent="0.25">
      <c r="B176" s="7" t="s">
        <v>82</v>
      </c>
      <c r="C176" s="7" t="s">
        <v>465</v>
      </c>
      <c r="D176" s="8" t="s">
        <v>18</v>
      </c>
      <c r="E176" s="8">
        <v>1</v>
      </c>
      <c r="F176" s="10" t="s">
        <v>455</v>
      </c>
      <c r="G176" s="8">
        <v>3</v>
      </c>
      <c r="H176" s="8">
        <v>4</v>
      </c>
      <c r="I176" s="8" t="s">
        <v>62</v>
      </c>
      <c r="J176" s="9">
        <v>106.07</v>
      </c>
      <c r="K176" s="9">
        <v>73.069999999999993</v>
      </c>
    </row>
    <row r="177" spans="2:11" ht="18" customHeight="1" x14ac:dyDescent="0.25">
      <c r="B177" s="7" t="s">
        <v>251</v>
      </c>
      <c r="C177" s="7" t="s">
        <v>466</v>
      </c>
      <c r="D177" s="8" t="s">
        <v>41</v>
      </c>
      <c r="E177" s="8">
        <v>1</v>
      </c>
      <c r="F177" s="10" t="s">
        <v>455</v>
      </c>
      <c r="G177" s="8">
        <v>3</v>
      </c>
      <c r="H177" s="8">
        <v>7</v>
      </c>
      <c r="I177" s="8" t="s">
        <v>44</v>
      </c>
      <c r="J177" s="9">
        <v>80.34</v>
      </c>
      <c r="K177" s="9">
        <v>64.89</v>
      </c>
    </row>
    <row r="178" spans="2:11" ht="18" customHeight="1" x14ac:dyDescent="0.25">
      <c r="B178" s="7" t="s">
        <v>467</v>
      </c>
      <c r="C178" s="7" t="s">
        <v>468</v>
      </c>
      <c r="D178" s="8" t="s">
        <v>65</v>
      </c>
      <c r="E178" s="8">
        <v>1</v>
      </c>
      <c r="F178" s="10" t="s">
        <v>455</v>
      </c>
      <c r="G178" s="8">
        <v>0</v>
      </c>
      <c r="H178" s="8">
        <v>3</v>
      </c>
      <c r="I178" s="8" t="s">
        <v>54</v>
      </c>
      <c r="J178" s="9">
        <v>94.38</v>
      </c>
      <c r="K178" s="9">
        <v>36.299999999999997</v>
      </c>
    </row>
    <row r="179" spans="2:11" ht="18" customHeight="1" x14ac:dyDescent="0.25">
      <c r="B179" s="7" t="s">
        <v>239</v>
      </c>
      <c r="C179" s="7" t="s">
        <v>469</v>
      </c>
      <c r="D179" s="8" t="s">
        <v>18</v>
      </c>
      <c r="E179" s="8">
        <v>1</v>
      </c>
      <c r="F179" s="10" t="s">
        <v>455</v>
      </c>
      <c r="G179" s="8">
        <v>2</v>
      </c>
      <c r="H179" s="8">
        <v>3</v>
      </c>
      <c r="I179" s="8" t="s">
        <v>49</v>
      </c>
      <c r="J179" s="9">
        <v>90.22</v>
      </c>
      <c r="K179" s="9">
        <v>45.11</v>
      </c>
    </row>
    <row r="180" spans="2:11" ht="18" customHeight="1" x14ac:dyDescent="0.25">
      <c r="B180" s="7" t="s">
        <v>137</v>
      </c>
      <c r="C180" s="7" t="s">
        <v>470</v>
      </c>
      <c r="D180" s="8" t="s">
        <v>18</v>
      </c>
      <c r="E180" s="8">
        <v>1</v>
      </c>
      <c r="F180" s="10" t="s">
        <v>455</v>
      </c>
      <c r="G180" s="8">
        <v>2</v>
      </c>
      <c r="H180" s="8">
        <v>9</v>
      </c>
      <c r="I180" s="8" t="s">
        <v>54</v>
      </c>
      <c r="J180" s="9">
        <v>85.28</v>
      </c>
      <c r="K180" s="9">
        <v>42.64</v>
      </c>
    </row>
    <row r="181" spans="2:11" ht="18" customHeight="1" x14ac:dyDescent="0.25">
      <c r="B181" s="7" t="s">
        <v>471</v>
      </c>
      <c r="C181" s="7" t="s">
        <v>472</v>
      </c>
      <c r="D181" s="8" t="s">
        <v>48</v>
      </c>
      <c r="E181" s="8">
        <v>0</v>
      </c>
      <c r="F181" s="10" t="s">
        <v>455</v>
      </c>
      <c r="G181" s="8">
        <v>0</v>
      </c>
      <c r="H181" s="8">
        <v>0</v>
      </c>
      <c r="I181" s="8" t="s">
        <v>54</v>
      </c>
      <c r="J181" s="9">
        <v>97.24</v>
      </c>
      <c r="K181" s="9">
        <v>67.319999999999993</v>
      </c>
    </row>
    <row r="182" spans="2:11" ht="18" customHeight="1" x14ac:dyDescent="0.25">
      <c r="B182" s="7" t="s">
        <v>473</v>
      </c>
      <c r="C182" s="7" t="s">
        <v>474</v>
      </c>
      <c r="D182" s="8" t="s">
        <v>48</v>
      </c>
      <c r="E182" s="8">
        <v>1</v>
      </c>
      <c r="F182" s="10" t="s">
        <v>455</v>
      </c>
      <c r="G182" s="8">
        <v>0</v>
      </c>
      <c r="H182" s="8">
        <v>3</v>
      </c>
      <c r="I182" s="8" t="s">
        <v>54</v>
      </c>
      <c r="J182" s="9">
        <v>111.8</v>
      </c>
      <c r="K182" s="9">
        <v>43</v>
      </c>
    </row>
    <row r="183" spans="2:11" ht="18" customHeight="1" x14ac:dyDescent="0.25">
      <c r="B183" s="7" t="s">
        <v>128</v>
      </c>
      <c r="C183" s="7" t="s">
        <v>475</v>
      </c>
      <c r="D183" s="8" t="s">
        <v>18</v>
      </c>
      <c r="E183" s="8">
        <v>1</v>
      </c>
      <c r="F183" s="10" t="s">
        <v>455</v>
      </c>
      <c r="G183" s="8">
        <v>1</v>
      </c>
      <c r="H183" s="8">
        <v>5</v>
      </c>
      <c r="I183" s="8" t="s">
        <v>54</v>
      </c>
      <c r="J183" s="9">
        <v>111.8</v>
      </c>
      <c r="K183" s="9">
        <v>43</v>
      </c>
    </row>
    <row r="184" spans="2:11" ht="18" customHeight="1" x14ac:dyDescent="0.25">
      <c r="B184" s="7" t="s">
        <v>258</v>
      </c>
      <c r="C184" s="7" t="s">
        <v>476</v>
      </c>
      <c r="D184" s="8" t="s">
        <v>65</v>
      </c>
      <c r="E184" s="8">
        <v>1</v>
      </c>
      <c r="F184" s="10" t="s">
        <v>455</v>
      </c>
      <c r="G184" s="8">
        <v>1</v>
      </c>
      <c r="H184" s="8">
        <v>4</v>
      </c>
      <c r="I184" s="8" t="s">
        <v>54</v>
      </c>
      <c r="J184" s="9">
        <v>84.5</v>
      </c>
      <c r="K184" s="9">
        <v>42.25</v>
      </c>
    </row>
    <row r="185" spans="2:11" ht="18" customHeight="1" x14ac:dyDescent="0.25">
      <c r="B185" s="7" t="s">
        <v>185</v>
      </c>
      <c r="C185" s="7" t="s">
        <v>477</v>
      </c>
      <c r="D185" s="8" t="s">
        <v>65</v>
      </c>
      <c r="E185" s="8">
        <v>1</v>
      </c>
      <c r="F185" s="10" t="s">
        <v>455</v>
      </c>
      <c r="G185" s="8">
        <v>2</v>
      </c>
      <c r="H185" s="8">
        <v>4</v>
      </c>
      <c r="I185" s="8" t="s">
        <v>46</v>
      </c>
      <c r="J185" s="9">
        <v>89.18</v>
      </c>
      <c r="K185" s="9">
        <v>78.89</v>
      </c>
    </row>
    <row r="186" spans="2:11" ht="18" customHeight="1" x14ac:dyDescent="0.25">
      <c r="B186" s="7" t="s">
        <v>218</v>
      </c>
      <c r="C186" s="7" t="s">
        <v>478</v>
      </c>
      <c r="D186" s="8" t="s">
        <v>41</v>
      </c>
      <c r="E186" s="8">
        <v>1</v>
      </c>
      <c r="F186" s="10" t="s">
        <v>455</v>
      </c>
      <c r="G186" s="8">
        <v>2</v>
      </c>
      <c r="H186" s="8">
        <v>7</v>
      </c>
      <c r="I186" s="8" t="s">
        <v>46</v>
      </c>
      <c r="J186" s="9">
        <v>105.56</v>
      </c>
      <c r="K186" s="9">
        <v>52.78</v>
      </c>
    </row>
    <row r="187" spans="2:11" ht="18" customHeight="1" x14ac:dyDescent="0.25">
      <c r="B187" s="7" t="s">
        <v>210</v>
      </c>
      <c r="C187" s="7" t="s">
        <v>479</v>
      </c>
      <c r="D187" s="8" t="s">
        <v>41</v>
      </c>
      <c r="E187" s="8">
        <v>1</v>
      </c>
      <c r="F187" s="10" t="s">
        <v>455</v>
      </c>
      <c r="G187" s="8">
        <v>2</v>
      </c>
      <c r="H187" s="8">
        <v>5</v>
      </c>
      <c r="I187" s="8" t="s">
        <v>46</v>
      </c>
      <c r="J187" s="9">
        <v>96.46</v>
      </c>
      <c r="K187" s="9">
        <v>66.78</v>
      </c>
    </row>
    <row r="188" spans="2:11" ht="18" customHeight="1" x14ac:dyDescent="0.25">
      <c r="B188" s="7" t="s">
        <v>123</v>
      </c>
      <c r="C188" s="7" t="s">
        <v>480</v>
      </c>
      <c r="D188" s="8" t="s">
        <v>41</v>
      </c>
      <c r="E188" s="8">
        <v>1</v>
      </c>
      <c r="F188" s="10" t="s">
        <v>455</v>
      </c>
      <c r="G188" s="8">
        <v>2</v>
      </c>
      <c r="H188" s="8">
        <v>5</v>
      </c>
      <c r="I188" s="8" t="s">
        <v>46</v>
      </c>
      <c r="J188" s="9">
        <v>103.48</v>
      </c>
      <c r="K188" s="9">
        <v>103.48</v>
      </c>
    </row>
    <row r="189" spans="2:11" ht="18" customHeight="1" x14ac:dyDescent="0.25">
      <c r="B189" s="7" t="s">
        <v>481</v>
      </c>
      <c r="C189" s="7" t="s">
        <v>482</v>
      </c>
      <c r="D189" s="8" t="s">
        <v>48</v>
      </c>
      <c r="E189" s="8">
        <v>1</v>
      </c>
      <c r="F189" s="10" t="s">
        <v>455</v>
      </c>
      <c r="G189" s="8">
        <v>0</v>
      </c>
      <c r="H189" s="8">
        <v>2</v>
      </c>
      <c r="I189" s="8" t="s">
        <v>54</v>
      </c>
      <c r="J189" s="9">
        <v>111.8</v>
      </c>
      <c r="K189" s="9">
        <v>43</v>
      </c>
    </row>
    <row r="190" spans="2:11" ht="18" customHeight="1" x14ac:dyDescent="0.25">
      <c r="B190" s="7" t="s">
        <v>66</v>
      </c>
      <c r="C190" s="7" t="s">
        <v>483</v>
      </c>
      <c r="D190" s="8" t="s">
        <v>18</v>
      </c>
      <c r="E190" s="8">
        <v>1</v>
      </c>
      <c r="F190" s="10" t="s">
        <v>455</v>
      </c>
      <c r="G190" s="8">
        <v>2</v>
      </c>
      <c r="H190" s="8">
        <v>4</v>
      </c>
      <c r="I190" s="8" t="s">
        <v>62</v>
      </c>
      <c r="J190" s="9">
        <v>119.34</v>
      </c>
      <c r="K190" s="9">
        <v>82.62</v>
      </c>
    </row>
    <row r="191" spans="2:11" ht="18" customHeight="1" x14ac:dyDescent="0.25">
      <c r="B191" s="7" t="s">
        <v>89</v>
      </c>
      <c r="C191" s="7" t="s">
        <v>484</v>
      </c>
      <c r="D191" s="8" t="s">
        <v>41</v>
      </c>
      <c r="E191" s="8">
        <v>1</v>
      </c>
      <c r="F191" s="10" t="s">
        <v>455</v>
      </c>
      <c r="G191" s="8">
        <v>2</v>
      </c>
      <c r="H191" s="8">
        <v>8</v>
      </c>
      <c r="I191" s="8" t="s">
        <v>44</v>
      </c>
      <c r="J191" s="9">
        <v>76.7</v>
      </c>
      <c r="K191" s="9">
        <v>61.95</v>
      </c>
    </row>
    <row r="192" spans="2:11" ht="18" customHeight="1" x14ac:dyDescent="0.25">
      <c r="B192" s="7" t="s">
        <v>71</v>
      </c>
      <c r="C192" s="7" t="s">
        <v>485</v>
      </c>
      <c r="D192" s="8" t="s">
        <v>18</v>
      </c>
      <c r="E192" s="8">
        <v>1</v>
      </c>
      <c r="F192" s="10" t="s">
        <v>455</v>
      </c>
      <c r="G192" s="8">
        <v>3</v>
      </c>
      <c r="H192" s="8">
        <v>4</v>
      </c>
      <c r="I192" s="8" t="s">
        <v>62</v>
      </c>
      <c r="J192" s="9">
        <v>95.94</v>
      </c>
      <c r="K192" s="9">
        <v>77.489999999999995</v>
      </c>
    </row>
    <row r="193" spans="2:11" ht="18" customHeight="1" x14ac:dyDescent="0.25">
      <c r="B193" s="7" t="s">
        <v>117</v>
      </c>
      <c r="C193" s="7" t="s">
        <v>486</v>
      </c>
      <c r="D193" s="8" t="s">
        <v>41</v>
      </c>
      <c r="E193" s="8">
        <v>1</v>
      </c>
      <c r="F193" s="10" t="s">
        <v>455</v>
      </c>
      <c r="G193" s="8">
        <v>3</v>
      </c>
      <c r="H193" s="8">
        <v>8</v>
      </c>
      <c r="I193" s="8" t="s">
        <v>44</v>
      </c>
      <c r="J193" s="9">
        <v>74.099999999999994</v>
      </c>
      <c r="K193" s="9">
        <v>59.85</v>
      </c>
    </row>
    <row r="194" spans="2:11" ht="18" customHeight="1" x14ac:dyDescent="0.25">
      <c r="B194" s="7" t="s">
        <v>197</v>
      </c>
      <c r="C194" s="7" t="s">
        <v>487</v>
      </c>
      <c r="D194" s="8" t="s">
        <v>18</v>
      </c>
      <c r="E194" s="8">
        <v>1</v>
      </c>
      <c r="F194" s="10" t="s">
        <v>455</v>
      </c>
      <c r="G194" s="8">
        <v>2</v>
      </c>
      <c r="H194" s="8">
        <v>4</v>
      </c>
      <c r="I194" s="8" t="s">
        <v>46</v>
      </c>
      <c r="J194" s="9">
        <v>103.22</v>
      </c>
      <c r="K194" s="9">
        <v>51.61</v>
      </c>
    </row>
    <row r="195" spans="2:11" ht="18" customHeight="1" x14ac:dyDescent="0.25">
      <c r="B195" s="7" t="s">
        <v>138</v>
      </c>
      <c r="C195" s="7" t="s">
        <v>488</v>
      </c>
      <c r="D195" s="8" t="s">
        <v>48</v>
      </c>
      <c r="E195" s="8">
        <v>1</v>
      </c>
      <c r="F195" s="10" t="s">
        <v>455</v>
      </c>
      <c r="G195" s="8">
        <v>1</v>
      </c>
      <c r="H195" s="8">
        <v>4</v>
      </c>
      <c r="I195" s="8" t="s">
        <v>49</v>
      </c>
      <c r="J195" s="9">
        <v>93.86</v>
      </c>
      <c r="K195" s="9">
        <v>75.81</v>
      </c>
    </row>
    <row r="196" spans="2:11" ht="18" customHeight="1" x14ac:dyDescent="0.25">
      <c r="B196" s="7" t="s">
        <v>70</v>
      </c>
      <c r="C196" s="7" t="s">
        <v>489</v>
      </c>
      <c r="D196" s="8" t="s">
        <v>41</v>
      </c>
      <c r="E196" s="8">
        <v>1</v>
      </c>
      <c r="F196" s="10" t="s">
        <v>455</v>
      </c>
      <c r="G196" s="8">
        <v>4</v>
      </c>
      <c r="H196" s="8">
        <v>13</v>
      </c>
      <c r="I196" s="8" t="s">
        <v>46</v>
      </c>
      <c r="J196" s="9">
        <v>91</v>
      </c>
      <c r="K196" s="9">
        <v>63</v>
      </c>
    </row>
    <row r="197" spans="2:11" ht="18" customHeight="1" x14ac:dyDescent="0.25">
      <c r="B197" s="7" t="s">
        <v>142</v>
      </c>
      <c r="C197" s="7" t="s">
        <v>490</v>
      </c>
      <c r="D197" s="8" t="s">
        <v>41</v>
      </c>
      <c r="E197" s="8">
        <v>1</v>
      </c>
      <c r="F197" s="10" t="s">
        <v>455</v>
      </c>
      <c r="G197" s="8">
        <v>4</v>
      </c>
      <c r="H197" s="8">
        <v>13</v>
      </c>
      <c r="I197" s="8" t="s">
        <v>46</v>
      </c>
      <c r="J197" s="9">
        <v>89.18</v>
      </c>
      <c r="K197" s="9">
        <v>78.89</v>
      </c>
    </row>
    <row r="198" spans="2:11" ht="18" customHeight="1" x14ac:dyDescent="0.25">
      <c r="B198" s="7" t="s">
        <v>150</v>
      </c>
      <c r="C198" s="7" t="s">
        <v>491</v>
      </c>
      <c r="D198" s="8" t="s">
        <v>41</v>
      </c>
      <c r="E198" s="8">
        <v>1</v>
      </c>
      <c r="F198" s="10" t="s">
        <v>455</v>
      </c>
      <c r="G198" s="8">
        <v>3</v>
      </c>
      <c r="H198" s="8">
        <v>10</v>
      </c>
      <c r="I198" s="8" t="s">
        <v>44</v>
      </c>
      <c r="J198" s="9">
        <v>81.900000000000006</v>
      </c>
      <c r="K198" s="9">
        <v>66.150000000000006</v>
      </c>
    </row>
    <row r="199" spans="2:11" ht="18" customHeight="1" x14ac:dyDescent="0.25">
      <c r="B199" s="7" t="s">
        <v>106</v>
      </c>
      <c r="C199" s="7" t="s">
        <v>492</v>
      </c>
      <c r="D199" s="8" t="s">
        <v>48</v>
      </c>
      <c r="E199" s="8">
        <v>1</v>
      </c>
      <c r="F199" s="10" t="s">
        <v>455</v>
      </c>
      <c r="G199" s="8">
        <v>2</v>
      </c>
      <c r="H199" s="8">
        <v>7</v>
      </c>
      <c r="I199" s="8" t="s">
        <v>49</v>
      </c>
      <c r="J199" s="9">
        <v>125.06</v>
      </c>
      <c r="K199" s="9">
        <v>86.58</v>
      </c>
    </row>
    <row r="200" spans="2:11" ht="18" customHeight="1" x14ac:dyDescent="0.25">
      <c r="B200" s="7" t="s">
        <v>173</v>
      </c>
      <c r="C200" s="7" t="s">
        <v>493</v>
      </c>
      <c r="D200" s="8" t="s">
        <v>41</v>
      </c>
      <c r="E200" s="8">
        <v>1</v>
      </c>
      <c r="F200" s="10" t="s">
        <v>455</v>
      </c>
      <c r="G200" s="8">
        <v>2</v>
      </c>
      <c r="H200" s="8">
        <v>13</v>
      </c>
      <c r="I200" s="8" t="s">
        <v>46</v>
      </c>
      <c r="J200" s="9">
        <v>93.6</v>
      </c>
      <c r="K200" s="9">
        <v>64.8</v>
      </c>
    </row>
    <row r="201" spans="2:11" ht="18" customHeight="1" x14ac:dyDescent="0.25">
      <c r="B201" s="7" t="s">
        <v>213</v>
      </c>
      <c r="C201" s="7" t="s">
        <v>494</v>
      </c>
      <c r="D201" s="8" t="s">
        <v>41</v>
      </c>
      <c r="E201" s="8">
        <v>1</v>
      </c>
      <c r="F201" s="10" t="s">
        <v>455</v>
      </c>
      <c r="G201" s="8">
        <v>2</v>
      </c>
      <c r="H201" s="8">
        <v>5</v>
      </c>
      <c r="I201" s="8" t="s">
        <v>46</v>
      </c>
      <c r="J201" s="9">
        <v>82.68</v>
      </c>
      <c r="K201" s="9">
        <v>82.68</v>
      </c>
    </row>
    <row r="202" spans="2:11" ht="18" customHeight="1" x14ac:dyDescent="0.25">
      <c r="B202" s="7" t="s">
        <v>495</v>
      </c>
      <c r="C202" s="7" t="s">
        <v>496</v>
      </c>
      <c r="D202" s="8" t="s">
        <v>65</v>
      </c>
      <c r="E202" s="8">
        <v>1</v>
      </c>
      <c r="F202" s="10" t="s">
        <v>455</v>
      </c>
      <c r="G202" s="8">
        <v>1</v>
      </c>
      <c r="H202" s="8">
        <v>4</v>
      </c>
      <c r="I202" s="8" t="s">
        <v>54</v>
      </c>
      <c r="J202" s="9">
        <v>84.5</v>
      </c>
      <c r="K202" s="9">
        <v>42.25</v>
      </c>
    </row>
    <row r="203" spans="2:11" ht="18" customHeight="1" x14ac:dyDescent="0.25">
      <c r="B203" s="7" t="s">
        <v>227</v>
      </c>
      <c r="C203" s="7" t="s">
        <v>497</v>
      </c>
      <c r="D203" s="8" t="s">
        <v>65</v>
      </c>
      <c r="E203" s="8">
        <v>1</v>
      </c>
      <c r="F203" s="10" t="s">
        <v>455</v>
      </c>
      <c r="G203" s="8">
        <v>2</v>
      </c>
      <c r="H203" s="8">
        <v>4</v>
      </c>
      <c r="I203" s="8" t="s">
        <v>44</v>
      </c>
      <c r="J203" s="9">
        <v>92.82</v>
      </c>
      <c r="K203" s="9">
        <v>57.12</v>
      </c>
    </row>
    <row r="204" spans="2:11" ht="18" customHeight="1" x14ac:dyDescent="0.25">
      <c r="B204" s="7" t="s">
        <v>154</v>
      </c>
      <c r="C204" s="7" t="s">
        <v>498</v>
      </c>
      <c r="D204" s="8" t="s">
        <v>41</v>
      </c>
      <c r="E204" s="8">
        <v>1</v>
      </c>
      <c r="F204" s="10" t="s">
        <v>455</v>
      </c>
      <c r="G204" s="8">
        <v>4</v>
      </c>
      <c r="H204" s="8">
        <v>12</v>
      </c>
      <c r="I204" s="8" t="s">
        <v>44</v>
      </c>
      <c r="J204" s="9">
        <v>78.52</v>
      </c>
      <c r="K204" s="9">
        <v>63.42</v>
      </c>
    </row>
    <row r="205" spans="2:11" ht="18" customHeight="1" x14ac:dyDescent="0.25">
      <c r="B205" s="7" t="s">
        <v>205</v>
      </c>
      <c r="C205" s="7" t="s">
        <v>499</v>
      </c>
      <c r="D205" s="8" t="s">
        <v>41</v>
      </c>
      <c r="E205" s="8">
        <v>1</v>
      </c>
      <c r="F205" s="10" t="s">
        <v>455</v>
      </c>
      <c r="G205" s="8">
        <v>3</v>
      </c>
      <c r="H205" s="8">
        <v>6</v>
      </c>
      <c r="I205" s="8" t="s">
        <v>46</v>
      </c>
      <c r="J205" s="9">
        <v>109.72</v>
      </c>
      <c r="K205" s="9">
        <v>67.52</v>
      </c>
    </row>
    <row r="206" spans="2:11" ht="18" customHeight="1" x14ac:dyDescent="0.25">
      <c r="B206" s="7" t="s">
        <v>214</v>
      </c>
      <c r="C206" s="7" t="s">
        <v>500</v>
      </c>
      <c r="D206" s="8" t="s">
        <v>65</v>
      </c>
      <c r="E206" s="8">
        <v>1</v>
      </c>
      <c r="F206" s="10" t="s">
        <v>455</v>
      </c>
      <c r="G206" s="8">
        <v>1</v>
      </c>
      <c r="H206" s="8">
        <v>6</v>
      </c>
      <c r="I206" s="8" t="s">
        <v>54</v>
      </c>
      <c r="J206" s="9">
        <v>80.08</v>
      </c>
      <c r="K206" s="9">
        <v>49.28</v>
      </c>
    </row>
    <row r="207" spans="2:11" ht="18" customHeight="1" x14ac:dyDescent="0.25">
      <c r="B207" s="7" t="s">
        <v>109</v>
      </c>
      <c r="C207" s="7" t="s">
        <v>501</v>
      </c>
      <c r="D207" s="8" t="s">
        <v>65</v>
      </c>
      <c r="E207" s="8">
        <v>1</v>
      </c>
      <c r="F207" s="10" t="s">
        <v>455</v>
      </c>
      <c r="G207" s="8">
        <v>2</v>
      </c>
      <c r="H207" s="8">
        <v>6</v>
      </c>
      <c r="I207" s="8" t="s">
        <v>44</v>
      </c>
      <c r="J207" s="9">
        <v>95.94</v>
      </c>
      <c r="K207" s="9">
        <v>59.04</v>
      </c>
    </row>
    <row r="208" spans="2:11" ht="18" customHeight="1" x14ac:dyDescent="0.25">
      <c r="B208" s="7" t="s">
        <v>211</v>
      </c>
      <c r="C208" s="7" t="s">
        <v>502</v>
      </c>
      <c r="D208" s="8" t="s">
        <v>48</v>
      </c>
      <c r="E208" s="8">
        <v>1</v>
      </c>
      <c r="F208" s="10" t="s">
        <v>455</v>
      </c>
      <c r="G208" s="8">
        <v>2</v>
      </c>
      <c r="H208" s="8">
        <v>4</v>
      </c>
      <c r="I208" s="8" t="s">
        <v>62</v>
      </c>
      <c r="J208" s="9">
        <v>100.36</v>
      </c>
      <c r="K208" s="9">
        <v>50.18</v>
      </c>
    </row>
    <row r="209" spans="2:11" ht="18" customHeight="1" x14ac:dyDescent="0.25">
      <c r="B209" s="7" t="s">
        <v>221</v>
      </c>
      <c r="C209" s="7" t="s">
        <v>503</v>
      </c>
      <c r="D209" s="8" t="s">
        <v>41</v>
      </c>
      <c r="E209" s="8">
        <v>1</v>
      </c>
      <c r="F209" s="10" t="s">
        <v>455</v>
      </c>
      <c r="G209" s="8">
        <v>3</v>
      </c>
      <c r="H209" s="8">
        <v>4</v>
      </c>
      <c r="I209" s="8" t="s">
        <v>46</v>
      </c>
      <c r="J209" s="9">
        <v>96.46</v>
      </c>
      <c r="K209" s="9">
        <v>66.78</v>
      </c>
    </row>
    <row r="210" spans="2:11" ht="18" customHeight="1" x14ac:dyDescent="0.25">
      <c r="B210" s="7" t="s">
        <v>230</v>
      </c>
      <c r="C210" s="7" t="s">
        <v>504</v>
      </c>
      <c r="D210" s="8" t="s">
        <v>18</v>
      </c>
      <c r="E210" s="8">
        <v>1</v>
      </c>
      <c r="F210" s="10" t="s">
        <v>455</v>
      </c>
      <c r="G210" s="8">
        <v>2</v>
      </c>
      <c r="H210" s="8">
        <v>8</v>
      </c>
      <c r="I210" s="8" t="s">
        <v>62</v>
      </c>
      <c r="J210" s="9">
        <v>119.34</v>
      </c>
      <c r="K210" s="9">
        <v>82.62</v>
      </c>
    </row>
    <row r="211" spans="2:11" ht="18" customHeight="1" x14ac:dyDescent="0.25">
      <c r="B211" s="7" t="s">
        <v>43</v>
      </c>
      <c r="C211" s="7" t="s">
        <v>505</v>
      </c>
      <c r="D211" s="8" t="s">
        <v>41</v>
      </c>
      <c r="E211" s="8">
        <v>1</v>
      </c>
      <c r="F211" s="10" t="s">
        <v>455</v>
      </c>
      <c r="G211" s="8">
        <v>5</v>
      </c>
      <c r="H211" s="8">
        <v>13</v>
      </c>
      <c r="I211" s="8" t="s">
        <v>44</v>
      </c>
      <c r="J211" s="9">
        <v>78.52</v>
      </c>
      <c r="K211" s="9">
        <v>78.52</v>
      </c>
    </row>
    <row r="212" spans="2:11" ht="18" customHeight="1" x14ac:dyDescent="0.25">
      <c r="B212" s="7" t="s">
        <v>156</v>
      </c>
      <c r="C212" s="7" t="s">
        <v>506</v>
      </c>
      <c r="D212" s="8" t="s">
        <v>41</v>
      </c>
      <c r="E212" s="8">
        <v>1</v>
      </c>
      <c r="F212" s="10" t="s">
        <v>455</v>
      </c>
      <c r="G212" s="8">
        <v>2</v>
      </c>
      <c r="H212" s="8">
        <v>6</v>
      </c>
      <c r="I212" s="8" t="s">
        <v>44</v>
      </c>
      <c r="J212" s="9">
        <v>78.52</v>
      </c>
      <c r="K212" s="9">
        <v>63.42</v>
      </c>
    </row>
    <row r="213" spans="2:11" ht="18" customHeight="1" x14ac:dyDescent="0.25">
      <c r="B213" s="7" t="s">
        <v>179</v>
      </c>
      <c r="C213" s="7" t="s">
        <v>507</v>
      </c>
      <c r="D213" s="8" t="s">
        <v>41</v>
      </c>
      <c r="E213" s="8">
        <v>1</v>
      </c>
      <c r="F213" s="10" t="s">
        <v>455</v>
      </c>
      <c r="G213" s="8">
        <v>3</v>
      </c>
      <c r="H213" s="8">
        <v>12</v>
      </c>
      <c r="I213" s="8" t="s">
        <v>46</v>
      </c>
      <c r="J213" s="9">
        <v>82.68</v>
      </c>
      <c r="K213" s="9">
        <v>82.68</v>
      </c>
    </row>
    <row r="214" spans="2:11" ht="18" customHeight="1" x14ac:dyDescent="0.25">
      <c r="B214" s="7" t="s">
        <v>508</v>
      </c>
      <c r="C214" s="7" t="s">
        <v>509</v>
      </c>
      <c r="D214" s="8" t="s">
        <v>65</v>
      </c>
      <c r="E214" s="8">
        <v>1</v>
      </c>
      <c r="F214" s="10" t="s">
        <v>455</v>
      </c>
      <c r="G214" s="8">
        <v>0</v>
      </c>
      <c r="H214" s="8">
        <v>2</v>
      </c>
      <c r="I214" s="8" t="s">
        <v>54</v>
      </c>
      <c r="J214" s="9">
        <v>117.52</v>
      </c>
      <c r="K214" s="9">
        <v>45.2</v>
      </c>
    </row>
    <row r="215" spans="2:11" ht="18" customHeight="1" x14ac:dyDescent="0.25">
      <c r="B215" s="7" t="s">
        <v>510</v>
      </c>
      <c r="C215" s="7" t="s">
        <v>511</v>
      </c>
      <c r="D215" s="8" t="s">
        <v>48</v>
      </c>
      <c r="E215" s="8">
        <v>1</v>
      </c>
      <c r="F215" s="10" t="s">
        <v>455</v>
      </c>
      <c r="G215" s="8">
        <v>0</v>
      </c>
      <c r="H215" s="8">
        <v>3</v>
      </c>
      <c r="I215" s="8" t="s">
        <v>54</v>
      </c>
      <c r="J215" s="9">
        <v>94.38</v>
      </c>
      <c r="K215" s="9">
        <v>36.299999999999997</v>
      </c>
    </row>
    <row r="216" spans="2:11" ht="18" customHeight="1" x14ac:dyDescent="0.25">
      <c r="B216" s="7" t="s">
        <v>152</v>
      </c>
      <c r="C216" s="7" t="s">
        <v>512</v>
      </c>
      <c r="D216" s="8" t="s">
        <v>41</v>
      </c>
      <c r="E216" s="8">
        <v>1</v>
      </c>
      <c r="F216" s="10" t="s">
        <v>455</v>
      </c>
      <c r="G216" s="8">
        <v>2</v>
      </c>
      <c r="H216" s="8">
        <v>9</v>
      </c>
      <c r="I216" s="8" t="s">
        <v>46</v>
      </c>
      <c r="J216" s="9">
        <v>105.56</v>
      </c>
      <c r="K216" s="9">
        <v>52.78</v>
      </c>
    </row>
    <row r="217" spans="2:11" ht="18" customHeight="1" x14ac:dyDescent="0.25">
      <c r="B217" s="7" t="s">
        <v>97</v>
      </c>
      <c r="C217" s="7" t="s">
        <v>513</v>
      </c>
      <c r="D217" s="8" t="s">
        <v>65</v>
      </c>
      <c r="E217" s="8">
        <v>1</v>
      </c>
      <c r="F217" s="10" t="s">
        <v>455</v>
      </c>
      <c r="G217" s="8">
        <v>0</v>
      </c>
      <c r="H217" s="8">
        <v>3</v>
      </c>
      <c r="I217" s="8" t="s">
        <v>54</v>
      </c>
      <c r="J217" s="9">
        <v>117.52</v>
      </c>
      <c r="K217" s="9">
        <v>45.2</v>
      </c>
    </row>
    <row r="218" spans="2:11" ht="18" customHeight="1" x14ac:dyDescent="0.25">
      <c r="B218" s="7" t="s">
        <v>257</v>
      </c>
      <c r="C218" s="7" t="s">
        <v>514</v>
      </c>
      <c r="D218" s="8" t="s">
        <v>48</v>
      </c>
      <c r="E218" s="8">
        <v>1</v>
      </c>
      <c r="F218" s="10" t="s">
        <v>455</v>
      </c>
      <c r="G218" s="8">
        <v>0</v>
      </c>
      <c r="H218" s="8">
        <v>2</v>
      </c>
      <c r="I218" s="8" t="s">
        <v>54</v>
      </c>
      <c r="J218" s="9">
        <v>86.06</v>
      </c>
      <c r="K218" s="9">
        <v>59.58</v>
      </c>
    </row>
    <row r="219" spans="2:11" ht="18" customHeight="1" x14ac:dyDescent="0.25">
      <c r="B219" s="7" t="s">
        <v>105</v>
      </c>
      <c r="C219" s="7" t="s">
        <v>515</v>
      </c>
      <c r="D219" s="8" t="s">
        <v>65</v>
      </c>
      <c r="E219" s="8">
        <v>1</v>
      </c>
      <c r="F219" s="10" t="s">
        <v>455</v>
      </c>
      <c r="G219" s="8">
        <v>1</v>
      </c>
      <c r="H219" s="8">
        <v>3</v>
      </c>
      <c r="I219" s="8" t="s">
        <v>54</v>
      </c>
      <c r="J219" s="9">
        <v>92.04</v>
      </c>
      <c r="K219" s="9">
        <v>35.4</v>
      </c>
    </row>
    <row r="220" spans="2:11" ht="18" customHeight="1" x14ac:dyDescent="0.25">
      <c r="B220" s="7" t="s">
        <v>233</v>
      </c>
      <c r="C220" s="7" t="s">
        <v>516</v>
      </c>
      <c r="D220" s="8" t="s">
        <v>41</v>
      </c>
      <c r="E220" s="8">
        <v>1</v>
      </c>
      <c r="F220" s="10" t="s">
        <v>455</v>
      </c>
      <c r="G220" s="8">
        <v>2</v>
      </c>
      <c r="H220" s="8">
        <v>6</v>
      </c>
      <c r="I220" s="8" t="s">
        <v>46</v>
      </c>
      <c r="J220" s="9">
        <v>100.36</v>
      </c>
      <c r="K220" s="9">
        <v>69.48</v>
      </c>
    </row>
    <row r="221" spans="2:11" ht="18" customHeight="1" x14ac:dyDescent="0.25">
      <c r="B221" s="7" t="s">
        <v>517</v>
      </c>
      <c r="C221" s="7" t="s">
        <v>518</v>
      </c>
      <c r="D221" s="8" t="s">
        <v>48</v>
      </c>
      <c r="E221" s="8">
        <v>1</v>
      </c>
      <c r="F221" s="10" t="s">
        <v>455</v>
      </c>
      <c r="G221" s="8">
        <v>0</v>
      </c>
      <c r="H221" s="8">
        <v>2</v>
      </c>
      <c r="I221" s="8" t="s">
        <v>54</v>
      </c>
      <c r="J221" s="9">
        <v>108.68</v>
      </c>
      <c r="K221" s="9">
        <v>66.88</v>
      </c>
    </row>
    <row r="222" spans="2:11" ht="18" customHeight="1" x14ac:dyDescent="0.25">
      <c r="B222" s="7" t="s">
        <v>249</v>
      </c>
      <c r="C222" s="7" t="s">
        <v>519</v>
      </c>
      <c r="D222" s="8" t="s">
        <v>18</v>
      </c>
      <c r="E222" s="8">
        <v>1</v>
      </c>
      <c r="F222" s="10" t="s">
        <v>455</v>
      </c>
      <c r="G222" s="8">
        <v>0</v>
      </c>
      <c r="H222" s="8">
        <v>3</v>
      </c>
      <c r="I222" s="8" t="s">
        <v>54</v>
      </c>
      <c r="J222" s="9">
        <v>124.02</v>
      </c>
      <c r="K222" s="9">
        <v>47.7</v>
      </c>
    </row>
    <row r="223" spans="2:11" ht="18" customHeight="1" x14ac:dyDescent="0.25">
      <c r="B223" s="7" t="s">
        <v>83</v>
      </c>
      <c r="C223" s="7" t="s">
        <v>520</v>
      </c>
      <c r="D223" s="8" t="s">
        <v>18</v>
      </c>
      <c r="E223" s="8">
        <v>1</v>
      </c>
      <c r="F223" s="10" t="s">
        <v>455</v>
      </c>
      <c r="G223" s="8">
        <v>2</v>
      </c>
      <c r="H223" s="8">
        <v>10</v>
      </c>
      <c r="I223" s="8" t="s">
        <v>54</v>
      </c>
      <c r="J223" s="9">
        <v>111.8</v>
      </c>
      <c r="K223" s="9">
        <v>68.8</v>
      </c>
    </row>
    <row r="224" spans="2:11" ht="18" customHeight="1" x14ac:dyDescent="0.25">
      <c r="B224" s="7" t="s">
        <v>217</v>
      </c>
      <c r="C224" s="7" t="s">
        <v>521</v>
      </c>
      <c r="D224" s="8" t="s">
        <v>65</v>
      </c>
      <c r="E224" s="8">
        <v>1</v>
      </c>
      <c r="F224" s="10" t="s">
        <v>455</v>
      </c>
      <c r="G224" s="8">
        <v>2</v>
      </c>
      <c r="H224" s="8">
        <v>5</v>
      </c>
      <c r="I224" s="8" t="s">
        <v>54</v>
      </c>
      <c r="J224" s="9">
        <v>86.06</v>
      </c>
      <c r="K224" s="9">
        <v>59.58</v>
      </c>
    </row>
    <row r="225" spans="2:11" ht="18" customHeight="1" x14ac:dyDescent="0.25">
      <c r="B225" s="7" t="s">
        <v>522</v>
      </c>
      <c r="C225" s="7" t="s">
        <v>523</v>
      </c>
      <c r="D225" s="8" t="s">
        <v>41</v>
      </c>
      <c r="E225" s="8">
        <v>1</v>
      </c>
      <c r="F225" s="10" t="s">
        <v>455</v>
      </c>
      <c r="G225" s="8">
        <v>3</v>
      </c>
      <c r="H225" s="8">
        <v>9</v>
      </c>
      <c r="I225" s="8" t="s">
        <v>44</v>
      </c>
      <c r="J225" s="9">
        <v>80.34</v>
      </c>
      <c r="K225" s="9">
        <v>64.89</v>
      </c>
    </row>
    <row r="226" spans="2:11" ht="18" customHeight="1" x14ac:dyDescent="0.25">
      <c r="B226" s="7" t="s">
        <v>101</v>
      </c>
      <c r="C226" s="7" t="s">
        <v>524</v>
      </c>
      <c r="D226" s="8" t="s">
        <v>65</v>
      </c>
      <c r="E226" s="8">
        <v>1</v>
      </c>
      <c r="F226" s="10" t="s">
        <v>455</v>
      </c>
      <c r="G226" s="8">
        <v>3</v>
      </c>
      <c r="H226" s="8">
        <v>6</v>
      </c>
      <c r="I226" s="8" t="s">
        <v>80</v>
      </c>
      <c r="J226" s="9">
        <v>98.02</v>
      </c>
      <c r="K226" s="9">
        <v>67.86</v>
      </c>
    </row>
    <row r="227" spans="2:11" ht="18" customHeight="1" x14ac:dyDescent="0.25">
      <c r="B227" s="7" t="s">
        <v>158</v>
      </c>
      <c r="C227" s="7" t="s">
        <v>525</v>
      </c>
      <c r="D227" s="8" t="s">
        <v>65</v>
      </c>
      <c r="E227" s="8">
        <v>1</v>
      </c>
      <c r="F227" s="10" t="s">
        <v>455</v>
      </c>
      <c r="G227" s="8">
        <v>2</v>
      </c>
      <c r="H227" s="8">
        <v>10</v>
      </c>
      <c r="I227" s="8" t="s">
        <v>62</v>
      </c>
      <c r="J227" s="9">
        <v>108.94</v>
      </c>
      <c r="K227" s="9">
        <v>108.94</v>
      </c>
    </row>
    <row r="228" spans="2:11" ht="18" customHeight="1" x14ac:dyDescent="0.25">
      <c r="B228" s="7" t="s">
        <v>95</v>
      </c>
      <c r="C228" s="7" t="s">
        <v>526</v>
      </c>
      <c r="D228" s="8" t="s">
        <v>65</v>
      </c>
      <c r="E228" s="8">
        <v>1</v>
      </c>
      <c r="F228" s="10" t="s">
        <v>455</v>
      </c>
      <c r="G228" s="8">
        <v>3</v>
      </c>
      <c r="H228" s="8">
        <v>6</v>
      </c>
      <c r="I228" s="8" t="s">
        <v>44</v>
      </c>
      <c r="J228" s="9">
        <v>96.98</v>
      </c>
      <c r="K228" s="9">
        <v>59.68</v>
      </c>
    </row>
    <row r="229" spans="2:11" ht="18" customHeight="1" x14ac:dyDescent="0.25">
      <c r="B229" s="7" t="s">
        <v>189</v>
      </c>
      <c r="C229" s="7" t="s">
        <v>527</v>
      </c>
      <c r="D229" s="8" t="s">
        <v>65</v>
      </c>
      <c r="E229" s="8">
        <v>1</v>
      </c>
      <c r="F229" s="10" t="s">
        <v>455</v>
      </c>
      <c r="G229" s="8">
        <v>2</v>
      </c>
      <c r="H229" s="8">
        <v>5</v>
      </c>
      <c r="I229" s="8" t="s">
        <v>44</v>
      </c>
      <c r="J229" s="9">
        <v>96.98</v>
      </c>
      <c r="K229" s="9">
        <v>59.68</v>
      </c>
    </row>
    <row r="230" spans="2:11" ht="18" customHeight="1" x14ac:dyDescent="0.25">
      <c r="B230" s="7" t="s">
        <v>114</v>
      </c>
      <c r="C230" s="7" t="s">
        <v>528</v>
      </c>
      <c r="D230" s="8" t="s">
        <v>41</v>
      </c>
      <c r="E230" s="8">
        <v>1</v>
      </c>
      <c r="F230" s="10" t="s">
        <v>455</v>
      </c>
      <c r="G230" s="8">
        <v>3</v>
      </c>
      <c r="H230" s="8">
        <v>10</v>
      </c>
      <c r="I230" s="8" t="s">
        <v>44</v>
      </c>
      <c r="J230" s="9">
        <v>76.7</v>
      </c>
      <c r="K230" s="9">
        <v>76.7</v>
      </c>
    </row>
    <row r="231" spans="2:11" ht="18" customHeight="1" x14ac:dyDescent="0.25">
      <c r="B231" s="7" t="s">
        <v>108</v>
      </c>
      <c r="C231" s="7" t="s">
        <v>529</v>
      </c>
      <c r="D231" s="8" t="s">
        <v>18</v>
      </c>
      <c r="E231" s="8">
        <v>1</v>
      </c>
      <c r="F231" s="10" t="s">
        <v>455</v>
      </c>
      <c r="G231" s="8">
        <v>3</v>
      </c>
      <c r="H231" s="8">
        <v>7</v>
      </c>
      <c r="I231" s="8" t="s">
        <v>62</v>
      </c>
      <c r="J231" s="9">
        <v>107.64</v>
      </c>
      <c r="K231" s="9">
        <v>74.52</v>
      </c>
    </row>
    <row r="232" spans="2:11" ht="18" customHeight="1" x14ac:dyDescent="0.25">
      <c r="B232" s="7" t="s">
        <v>167</v>
      </c>
      <c r="C232" s="7" t="s">
        <v>530</v>
      </c>
      <c r="D232" s="8" t="s">
        <v>41</v>
      </c>
      <c r="E232" s="8">
        <v>1</v>
      </c>
      <c r="F232" s="10" t="s">
        <v>455</v>
      </c>
      <c r="G232" s="8">
        <v>2</v>
      </c>
      <c r="H232" s="8">
        <v>5</v>
      </c>
      <c r="I232" s="8" t="s">
        <v>46</v>
      </c>
      <c r="J232" s="9">
        <v>122.72</v>
      </c>
      <c r="K232" s="9">
        <v>84.96</v>
      </c>
    </row>
    <row r="233" spans="2:11" ht="18" customHeight="1" x14ac:dyDescent="0.25">
      <c r="B233" s="7" t="s">
        <v>146</v>
      </c>
      <c r="C233" s="7" t="s">
        <v>531</v>
      </c>
      <c r="D233" s="8" t="s">
        <v>41</v>
      </c>
      <c r="E233" s="8">
        <v>1</v>
      </c>
      <c r="F233" s="8">
        <v>1</v>
      </c>
      <c r="G233" s="8">
        <v>3</v>
      </c>
      <c r="H233" s="8">
        <v>3</v>
      </c>
      <c r="I233" s="8" t="s">
        <v>46</v>
      </c>
      <c r="J233" s="9">
        <v>93.34</v>
      </c>
      <c r="K233" s="9">
        <v>75.39</v>
      </c>
    </row>
    <row r="234" spans="2:11" ht="18" customHeight="1" x14ac:dyDescent="0.25">
      <c r="B234" s="7" t="s">
        <v>165</v>
      </c>
      <c r="C234" s="7" t="s">
        <v>532</v>
      </c>
      <c r="D234" s="8" t="s">
        <v>41</v>
      </c>
      <c r="E234" s="8">
        <v>1</v>
      </c>
      <c r="F234" s="8">
        <v>1</v>
      </c>
      <c r="G234" s="8">
        <v>2</v>
      </c>
      <c r="H234" s="8">
        <v>2</v>
      </c>
      <c r="I234" s="8" t="s">
        <v>46</v>
      </c>
      <c r="J234" s="9">
        <v>91</v>
      </c>
      <c r="K234" s="9">
        <v>63</v>
      </c>
    </row>
    <row r="235" spans="2:11" ht="18" customHeight="1" x14ac:dyDescent="0.25">
      <c r="B235" s="7" t="s">
        <v>147</v>
      </c>
      <c r="C235" s="7" t="s">
        <v>533</v>
      </c>
      <c r="D235" s="8" t="s">
        <v>41</v>
      </c>
      <c r="E235" s="8">
        <v>1</v>
      </c>
      <c r="F235" s="8">
        <v>1</v>
      </c>
      <c r="G235" s="8">
        <v>2</v>
      </c>
      <c r="H235" s="8">
        <v>1</v>
      </c>
      <c r="I235" s="8" t="s">
        <v>46</v>
      </c>
      <c r="J235" s="9">
        <v>103.48</v>
      </c>
      <c r="K235" s="9">
        <v>103.48</v>
      </c>
    </row>
    <row r="236" spans="2:11" ht="18" customHeight="1" x14ac:dyDescent="0.25">
      <c r="B236" s="7" t="s">
        <v>206</v>
      </c>
      <c r="C236" s="7" t="s">
        <v>534</v>
      </c>
      <c r="D236" s="8" t="s">
        <v>48</v>
      </c>
      <c r="E236" s="8">
        <v>1</v>
      </c>
      <c r="F236" s="8">
        <v>0</v>
      </c>
      <c r="G236" s="8">
        <v>1</v>
      </c>
      <c r="H236" s="8">
        <v>1</v>
      </c>
      <c r="I236" s="8" t="s">
        <v>62</v>
      </c>
      <c r="J236" s="9">
        <v>80.08</v>
      </c>
      <c r="K236" s="9">
        <v>64.680000000000007</v>
      </c>
    </row>
    <row r="237" spans="2:11" ht="18" customHeight="1" x14ac:dyDescent="0.25">
      <c r="B237" s="7" t="s">
        <v>100</v>
      </c>
      <c r="C237" s="7" t="s">
        <v>535</v>
      </c>
      <c r="D237" s="8" t="s">
        <v>41</v>
      </c>
      <c r="E237" s="8" t="s">
        <v>536</v>
      </c>
      <c r="F237" s="8">
        <v>2</v>
      </c>
      <c r="G237" s="8">
        <v>12</v>
      </c>
      <c r="H237" s="8">
        <v>4</v>
      </c>
      <c r="I237" s="8" t="s">
        <v>46</v>
      </c>
      <c r="J237" s="9">
        <v>103.48</v>
      </c>
      <c r="K237" s="9">
        <v>103.48</v>
      </c>
    </row>
    <row r="238" spans="2:11" ht="18" customHeight="1" x14ac:dyDescent="0.25">
      <c r="B238" s="7" t="s">
        <v>159</v>
      </c>
      <c r="C238" s="7" t="s">
        <v>537</v>
      </c>
      <c r="D238" s="8" t="s">
        <v>65</v>
      </c>
      <c r="E238" s="8">
        <v>1</v>
      </c>
      <c r="F238" s="8">
        <v>1</v>
      </c>
      <c r="G238" s="8">
        <v>2</v>
      </c>
      <c r="H238" s="8">
        <v>3</v>
      </c>
      <c r="I238" s="8" t="s">
        <v>44</v>
      </c>
      <c r="J238" s="9">
        <v>95.94</v>
      </c>
      <c r="K238" s="9">
        <v>59.04</v>
      </c>
    </row>
    <row r="239" spans="2:11" ht="18" customHeight="1" x14ac:dyDescent="0.25">
      <c r="B239" s="7" t="s">
        <v>155</v>
      </c>
      <c r="C239" s="7" t="s">
        <v>538</v>
      </c>
      <c r="D239" s="8" t="s">
        <v>41</v>
      </c>
      <c r="E239" s="8">
        <v>1</v>
      </c>
      <c r="F239" s="8">
        <v>2</v>
      </c>
      <c r="G239" s="8">
        <v>10</v>
      </c>
      <c r="H239" s="8">
        <v>5</v>
      </c>
      <c r="I239" s="8" t="s">
        <v>46</v>
      </c>
      <c r="J239" s="9">
        <v>103.48</v>
      </c>
      <c r="K239" s="9">
        <v>103.48</v>
      </c>
    </row>
    <row r="240" spans="2:11" ht="18" customHeight="1" x14ac:dyDescent="0.25">
      <c r="B240" s="7" t="s">
        <v>68</v>
      </c>
      <c r="C240" s="7" t="s">
        <v>539</v>
      </c>
      <c r="D240" s="8" t="s">
        <v>41</v>
      </c>
      <c r="E240" s="8" t="s">
        <v>536</v>
      </c>
      <c r="F240" s="8">
        <v>3</v>
      </c>
      <c r="G240" s="8">
        <v>18</v>
      </c>
      <c r="H240" s="8">
        <v>8</v>
      </c>
      <c r="I240" s="8" t="s">
        <v>44</v>
      </c>
      <c r="J240" s="9">
        <v>78.52</v>
      </c>
      <c r="K240" s="9">
        <v>78.52</v>
      </c>
    </row>
    <row r="241" spans="2:11" ht="18" customHeight="1" x14ac:dyDescent="0.25">
      <c r="B241" s="7" t="s">
        <v>112</v>
      </c>
      <c r="C241" s="7" t="s">
        <v>540</v>
      </c>
      <c r="D241" s="8" t="s">
        <v>41</v>
      </c>
      <c r="E241" s="8">
        <v>1</v>
      </c>
      <c r="F241" s="8">
        <v>1</v>
      </c>
      <c r="G241" s="8">
        <v>6</v>
      </c>
      <c r="H241" s="8">
        <v>4</v>
      </c>
      <c r="I241" s="8" t="s">
        <v>44</v>
      </c>
      <c r="J241" s="9">
        <v>76.7</v>
      </c>
      <c r="K241" s="9">
        <v>76.7</v>
      </c>
    </row>
    <row r="242" spans="2:11" ht="18" customHeight="1" x14ac:dyDescent="0.25">
      <c r="B242" s="7" t="s">
        <v>192</v>
      </c>
      <c r="C242" s="7" t="s">
        <v>541</v>
      </c>
      <c r="D242" s="8" t="s">
        <v>41</v>
      </c>
      <c r="E242" s="8">
        <v>1</v>
      </c>
      <c r="F242" s="8">
        <v>1</v>
      </c>
      <c r="G242" s="8">
        <v>4</v>
      </c>
      <c r="H242" s="8">
        <v>1</v>
      </c>
      <c r="I242" s="8" t="s">
        <v>46</v>
      </c>
      <c r="J242" s="9">
        <v>82.68</v>
      </c>
      <c r="K242" s="9">
        <v>82.68</v>
      </c>
    </row>
    <row r="243" spans="2:11" ht="18" customHeight="1" x14ac:dyDescent="0.25">
      <c r="B243" s="7" t="s">
        <v>229</v>
      </c>
      <c r="C243" s="7" t="s">
        <v>542</v>
      </c>
      <c r="D243" s="8" t="s">
        <v>18</v>
      </c>
      <c r="E243" s="8">
        <v>1</v>
      </c>
      <c r="F243" s="8">
        <v>0</v>
      </c>
      <c r="G243" s="8">
        <v>1</v>
      </c>
      <c r="H243" s="8">
        <v>3</v>
      </c>
      <c r="I243" s="8" t="s">
        <v>62</v>
      </c>
      <c r="J243" s="9">
        <v>108.94</v>
      </c>
      <c r="K243" s="9">
        <v>108.94</v>
      </c>
    </row>
    <row r="244" spans="2:11" ht="18" customHeight="1" x14ac:dyDescent="0.25">
      <c r="B244" s="7" t="s">
        <v>172</v>
      </c>
      <c r="C244" s="7" t="s">
        <v>543</v>
      </c>
      <c r="D244" s="8" t="s">
        <v>41</v>
      </c>
      <c r="E244" s="8">
        <v>1</v>
      </c>
      <c r="F244" s="8">
        <v>0</v>
      </c>
      <c r="G244" s="8">
        <v>2</v>
      </c>
      <c r="H244" s="8">
        <v>9</v>
      </c>
      <c r="I244" s="8" t="s">
        <v>44</v>
      </c>
      <c r="J244" s="9">
        <v>78.52</v>
      </c>
      <c r="K244" s="9">
        <v>78.52</v>
      </c>
    </row>
    <row r="245" spans="2:11" ht="18" customHeight="1" x14ac:dyDescent="0.25">
      <c r="B245" s="7" t="s">
        <v>196</v>
      </c>
      <c r="C245" s="7" t="s">
        <v>544</v>
      </c>
      <c r="D245" s="8" t="s">
        <v>48</v>
      </c>
      <c r="E245" s="8">
        <v>1</v>
      </c>
      <c r="F245" s="8">
        <v>1</v>
      </c>
      <c r="G245" s="8">
        <v>3</v>
      </c>
      <c r="H245" s="8">
        <v>3</v>
      </c>
      <c r="I245" s="8" t="s">
        <v>62</v>
      </c>
      <c r="J245" s="9">
        <v>99.84</v>
      </c>
      <c r="K245" s="9">
        <v>69.12</v>
      </c>
    </row>
    <row r="246" spans="2:11" ht="18" customHeight="1" x14ac:dyDescent="0.25">
      <c r="B246" s="7" t="s">
        <v>125</v>
      </c>
      <c r="C246" s="7" t="s">
        <v>545</v>
      </c>
      <c r="D246" s="8" t="s">
        <v>41</v>
      </c>
      <c r="E246" s="8">
        <v>1</v>
      </c>
      <c r="F246" s="8" t="s">
        <v>546</v>
      </c>
      <c r="G246" s="8">
        <v>5</v>
      </c>
      <c r="H246" s="8">
        <v>3</v>
      </c>
      <c r="I246" s="8" t="s">
        <v>46</v>
      </c>
      <c r="J246" s="9">
        <v>100.36</v>
      </c>
      <c r="K246" s="9">
        <v>69.48</v>
      </c>
    </row>
    <row r="247" spans="2:11" ht="18" customHeight="1" x14ac:dyDescent="0.25">
      <c r="B247" s="7" t="s">
        <v>168</v>
      </c>
      <c r="C247" s="7" t="s">
        <v>547</v>
      </c>
      <c r="D247" s="8" t="s">
        <v>41</v>
      </c>
      <c r="E247" s="8">
        <v>1</v>
      </c>
      <c r="F247" s="8">
        <v>1</v>
      </c>
      <c r="G247" s="8">
        <v>2</v>
      </c>
      <c r="H247" s="8">
        <v>0</v>
      </c>
      <c r="I247" s="8" t="s">
        <v>46</v>
      </c>
      <c r="J247" s="9">
        <v>89.18</v>
      </c>
      <c r="K247" s="9">
        <v>78.89</v>
      </c>
    </row>
    <row r="248" spans="2:11" ht="18" customHeight="1" x14ac:dyDescent="0.25">
      <c r="B248" s="7" t="s">
        <v>216</v>
      </c>
      <c r="C248" s="7" t="s">
        <v>548</v>
      </c>
      <c r="D248" s="8" t="s">
        <v>65</v>
      </c>
      <c r="E248" s="8">
        <v>1</v>
      </c>
      <c r="F248" s="10" t="s">
        <v>455</v>
      </c>
      <c r="G248" s="8">
        <v>0</v>
      </c>
      <c r="H248" s="8">
        <v>2</v>
      </c>
      <c r="I248" s="8" t="s">
        <v>54</v>
      </c>
      <c r="J248" s="9">
        <v>123.5</v>
      </c>
      <c r="K248" s="9">
        <v>47.5</v>
      </c>
    </row>
    <row r="249" spans="2:11" ht="18" customHeight="1" x14ac:dyDescent="0.25">
      <c r="B249" s="7" t="s">
        <v>549</v>
      </c>
      <c r="C249" s="7" t="s">
        <v>550</v>
      </c>
      <c r="D249" s="8" t="s">
        <v>18</v>
      </c>
      <c r="E249" s="8">
        <v>1</v>
      </c>
      <c r="F249" s="10" t="s">
        <v>455</v>
      </c>
      <c r="G249" s="8">
        <v>0</v>
      </c>
      <c r="H249" s="8">
        <v>2</v>
      </c>
      <c r="I249" s="8" t="s">
        <v>54</v>
      </c>
      <c r="J249" s="9">
        <v>124.02</v>
      </c>
      <c r="K249" s="9">
        <v>47.7</v>
      </c>
    </row>
    <row r="250" spans="2:11" ht="18" customHeight="1" x14ac:dyDescent="0.25">
      <c r="B250" s="7" t="s">
        <v>226</v>
      </c>
      <c r="C250" s="7" t="s">
        <v>551</v>
      </c>
      <c r="D250" s="8" t="s">
        <v>18</v>
      </c>
      <c r="E250" s="8">
        <v>1</v>
      </c>
      <c r="F250" s="10" t="s">
        <v>455</v>
      </c>
      <c r="G250" s="8">
        <v>0</v>
      </c>
      <c r="H250" s="8">
        <v>2</v>
      </c>
      <c r="I250" s="8" t="s">
        <v>54</v>
      </c>
      <c r="J250" s="9">
        <v>116.22</v>
      </c>
      <c r="K250" s="9">
        <v>58.11</v>
      </c>
    </row>
    <row r="251" spans="2:11" ht="18" customHeight="1" x14ac:dyDescent="0.25">
      <c r="B251" s="7" t="s">
        <v>552</v>
      </c>
      <c r="C251" s="7" t="s">
        <v>553</v>
      </c>
      <c r="D251" s="8" t="s">
        <v>48</v>
      </c>
      <c r="E251" s="8">
        <v>1</v>
      </c>
      <c r="F251" s="10" t="s">
        <v>455</v>
      </c>
      <c r="G251" s="8">
        <v>0</v>
      </c>
      <c r="H251" s="8">
        <v>2</v>
      </c>
      <c r="I251" s="8" t="s">
        <v>54</v>
      </c>
      <c r="J251" s="9">
        <v>105.82</v>
      </c>
      <c r="K251" s="9">
        <v>40.700000000000003</v>
      </c>
    </row>
    <row r="252" spans="2:11" ht="18" customHeight="1" x14ac:dyDescent="0.25">
      <c r="B252" s="7" t="s">
        <v>554</v>
      </c>
      <c r="C252" s="7" t="s">
        <v>555</v>
      </c>
      <c r="D252" s="8" t="s">
        <v>48</v>
      </c>
      <c r="E252" s="8">
        <v>1</v>
      </c>
      <c r="F252" s="10" t="s">
        <v>455</v>
      </c>
      <c r="G252" s="8">
        <v>0</v>
      </c>
      <c r="H252" s="8">
        <v>2</v>
      </c>
      <c r="I252" s="8" t="s">
        <v>54</v>
      </c>
      <c r="J252" s="9">
        <v>108.42</v>
      </c>
      <c r="K252" s="9">
        <v>54.21</v>
      </c>
    </row>
    <row r="253" spans="2:11" ht="18" customHeight="1" x14ac:dyDescent="0.25">
      <c r="B253" s="7" t="s">
        <v>556</v>
      </c>
      <c r="C253" s="7" t="s">
        <v>557</v>
      </c>
      <c r="D253" s="8" t="s">
        <v>48</v>
      </c>
      <c r="E253" s="8">
        <v>1</v>
      </c>
      <c r="F253" s="10" t="s">
        <v>455</v>
      </c>
      <c r="G253" s="8">
        <v>0</v>
      </c>
      <c r="H253" s="8">
        <v>2</v>
      </c>
      <c r="I253" s="8" t="s">
        <v>54</v>
      </c>
      <c r="J253" s="9">
        <v>108.42</v>
      </c>
      <c r="K253" s="9">
        <v>54.21</v>
      </c>
    </row>
    <row r="254" spans="2:11" ht="18" customHeight="1" x14ac:dyDescent="0.25">
      <c r="B254" s="7" t="s">
        <v>558</v>
      </c>
      <c r="C254" s="7" t="s">
        <v>559</v>
      </c>
      <c r="D254" s="8" t="s">
        <v>65</v>
      </c>
      <c r="E254" s="8">
        <v>1</v>
      </c>
      <c r="F254" s="10" t="s">
        <v>455</v>
      </c>
      <c r="G254" s="8">
        <v>0</v>
      </c>
      <c r="H254" s="8">
        <v>2</v>
      </c>
      <c r="I254" s="8" t="s">
        <v>54</v>
      </c>
      <c r="J254" s="9">
        <v>123.5</v>
      </c>
      <c r="K254" s="9">
        <v>47.5</v>
      </c>
    </row>
    <row r="255" spans="2:11" ht="18" customHeight="1" x14ac:dyDescent="0.25">
      <c r="B255" s="7" t="s">
        <v>560</v>
      </c>
      <c r="C255" s="7" t="s">
        <v>561</v>
      </c>
      <c r="D255" s="8" t="s">
        <v>48</v>
      </c>
      <c r="E255" s="8">
        <v>1</v>
      </c>
      <c r="F255" s="10" t="s">
        <v>455</v>
      </c>
      <c r="G255" s="8">
        <v>0</v>
      </c>
      <c r="H255" s="8">
        <v>2</v>
      </c>
      <c r="I255" s="8" t="s">
        <v>54</v>
      </c>
      <c r="J255" s="9">
        <v>108.42</v>
      </c>
      <c r="K255" s="9">
        <v>75.06</v>
      </c>
    </row>
    <row r="256" spans="2:11" ht="18" customHeight="1" x14ac:dyDescent="0.25">
      <c r="B256" s="7" t="s">
        <v>58</v>
      </c>
      <c r="C256" s="7" t="s">
        <v>562</v>
      </c>
      <c r="D256" s="8" t="s">
        <v>48</v>
      </c>
      <c r="E256" s="8">
        <v>0</v>
      </c>
      <c r="F256" s="10" t="s">
        <v>455</v>
      </c>
      <c r="G256" s="8">
        <v>0</v>
      </c>
      <c r="H256" s="8">
        <v>0</v>
      </c>
      <c r="I256" s="8" t="s">
        <v>58</v>
      </c>
      <c r="J256" s="9">
        <v>85.54</v>
      </c>
      <c r="K256" s="9">
        <v>75.67</v>
      </c>
    </row>
    <row r="257" spans="2:11" ht="18" customHeight="1" x14ac:dyDescent="0.25">
      <c r="B257" s="7" t="s">
        <v>58</v>
      </c>
      <c r="C257" s="7" t="s">
        <v>563</v>
      </c>
      <c r="D257" s="8" t="s">
        <v>18</v>
      </c>
      <c r="E257" s="8">
        <v>0</v>
      </c>
      <c r="F257" s="10" t="s">
        <v>455</v>
      </c>
      <c r="G257" s="8">
        <v>0</v>
      </c>
      <c r="H257" s="8">
        <v>0</v>
      </c>
      <c r="I257" s="8" t="s">
        <v>58</v>
      </c>
      <c r="J257" s="9">
        <v>89.44</v>
      </c>
      <c r="K257" s="9">
        <v>40.700000000000003</v>
      </c>
    </row>
    <row r="258" spans="2:11" ht="18" customHeight="1" x14ac:dyDescent="0.25">
      <c r="B258" s="7" t="s">
        <v>58</v>
      </c>
      <c r="C258" s="7" t="s">
        <v>564</v>
      </c>
      <c r="D258" s="8" t="s">
        <v>48</v>
      </c>
      <c r="E258" s="8">
        <v>0</v>
      </c>
      <c r="F258" s="10" t="s">
        <v>455</v>
      </c>
      <c r="G258" s="8">
        <v>0</v>
      </c>
      <c r="H258" s="8">
        <v>0</v>
      </c>
      <c r="I258" s="8" t="s">
        <v>58</v>
      </c>
      <c r="J258" s="9">
        <v>108.42</v>
      </c>
      <c r="K258" s="9">
        <v>75.06</v>
      </c>
    </row>
  </sheetData>
  <sheetProtection algorithmName="SHA-512" hashValue="ZfCZEolO+oyrfUlD1YH/P4zXThUK/9Xr4xM5V0UJR/KHOYyuCk6aNY3w5ETxNn9XGywD4Cmo9it3kBYEEjHlYw==" saltValue="E5Qdm5wEX8vzEcSdwUtOzg==" spinCount="100000" sheet="1" objects="1" scenarios="1"/>
  <mergeCells count="1">
    <mergeCell ref="B16:C16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8DB2-C416-40DF-B8E3-55E0B366898D}">
  <sheetPr>
    <tabColor theme="9"/>
  </sheetPr>
  <dimension ref="A1:H30"/>
  <sheetViews>
    <sheetView showGridLines="0" workbookViewId="0">
      <pane ySplit="4" topLeftCell="A5" activePane="bottomLeft" state="frozen"/>
      <selection pane="bottomLeft" activeCell="D27" sqref="D27"/>
    </sheetView>
  </sheetViews>
  <sheetFormatPr defaultColWidth="9.140625" defaultRowHeight="15" customHeight="1" x14ac:dyDescent="0.25"/>
  <cols>
    <col min="1" max="1" width="2.7109375" style="22" customWidth="1"/>
    <col min="2" max="2" width="54.85546875" style="22" bestFit="1" customWidth="1"/>
    <col min="3" max="3" width="1" style="22" customWidth="1"/>
    <col min="4" max="4" width="58.7109375" style="22" customWidth="1"/>
    <col min="5" max="5" width="2.7109375" style="22" customWidth="1"/>
    <col min="6" max="6" width="16.7109375" style="22" customWidth="1"/>
    <col min="7" max="7" width="14.7109375" style="22" customWidth="1"/>
    <col min="8" max="8" width="9.7109375" style="22" customWidth="1"/>
    <col min="9" max="16384" width="9.140625" style="22"/>
  </cols>
  <sheetData>
    <row r="1" spans="1:8" ht="18" customHeight="1" x14ac:dyDescent="0.25"/>
    <row r="2" spans="1:8" ht="18" customHeight="1" x14ac:dyDescent="0.25"/>
    <row r="3" spans="1:8" ht="18" customHeight="1" x14ac:dyDescent="0.25"/>
    <row r="4" spans="1:8" s="23" customFormat="1" ht="21.95" customHeight="1" thickBot="1" x14ac:dyDescent="0.3">
      <c r="B4" s="24" t="s">
        <v>577</v>
      </c>
    </row>
    <row r="5" spans="1:8" ht="8.1" customHeight="1" thickTop="1" x14ac:dyDescent="0.25"/>
    <row r="6" spans="1:8" x14ac:dyDescent="0.25">
      <c r="A6" s="25"/>
      <c r="B6" s="26" t="s">
        <v>568</v>
      </c>
      <c r="D6" s="27" t="s">
        <v>583</v>
      </c>
    </row>
    <row r="7" spans="1:8" ht="3.75" customHeight="1" x14ac:dyDescent="0.25">
      <c r="A7" s="25"/>
      <c r="B7" s="26"/>
    </row>
    <row r="8" spans="1:8" ht="21" customHeight="1" x14ac:dyDescent="0.25">
      <c r="B8" s="80" t="s">
        <v>576</v>
      </c>
      <c r="C8" s="80"/>
      <c r="D8" s="80"/>
    </row>
    <row r="9" spans="1:8" ht="3.75" customHeight="1" x14ac:dyDescent="0.25"/>
    <row r="10" spans="1:8" ht="18.75" customHeight="1" x14ac:dyDescent="0.25">
      <c r="B10" s="28" t="s">
        <v>0</v>
      </c>
      <c r="D10" s="29" t="s">
        <v>67</v>
      </c>
      <c r="F10" s="30"/>
      <c r="G10" s="31"/>
    </row>
    <row r="11" spans="1:8" ht="3.75" customHeight="1" x14ac:dyDescent="0.25">
      <c r="A11" s="32"/>
      <c r="B11" s="33"/>
      <c r="C11" s="34"/>
      <c r="D11" s="32"/>
      <c r="E11" s="34"/>
      <c r="F11" s="35"/>
      <c r="G11" s="35"/>
      <c r="H11" s="32"/>
    </row>
    <row r="12" spans="1:8" ht="18.75" customHeight="1" x14ac:dyDescent="0.25">
      <c r="B12" s="36" t="s">
        <v>2</v>
      </c>
      <c r="C12" s="37"/>
      <c r="D12" s="50">
        <f>VLOOKUP(D10,subsidio_2026[#All],4,0)</f>
        <v>22558.560000000001</v>
      </c>
      <c r="E12" s="37"/>
      <c r="F12" s="38"/>
      <c r="G12" s="39"/>
    </row>
    <row r="13" spans="1:8" ht="9.75" customHeight="1" x14ac:dyDescent="0.25">
      <c r="A13" s="32"/>
      <c r="B13" s="33"/>
      <c r="C13" s="34"/>
      <c r="D13" s="32"/>
      <c r="E13" s="34"/>
      <c r="F13" s="38"/>
      <c r="G13" s="40"/>
      <c r="H13" s="32"/>
    </row>
    <row r="14" spans="1:8" ht="21" customHeight="1" x14ac:dyDescent="0.25">
      <c r="A14" s="32"/>
      <c r="B14" s="80" t="s">
        <v>3</v>
      </c>
      <c r="C14" s="80"/>
      <c r="D14" s="80"/>
      <c r="E14" s="34"/>
      <c r="F14" s="38"/>
      <c r="G14" s="41"/>
      <c r="H14" s="32"/>
    </row>
    <row r="15" spans="1:8" ht="3.75" customHeight="1" x14ac:dyDescent="0.25">
      <c r="A15" s="32"/>
      <c r="B15" s="33"/>
      <c r="C15" s="34"/>
      <c r="D15" s="32"/>
      <c r="E15" s="34"/>
      <c r="F15" s="38"/>
      <c r="G15" s="41"/>
      <c r="H15" s="32"/>
    </row>
    <row r="16" spans="1:8" ht="18.75" customHeight="1" x14ac:dyDescent="0.25">
      <c r="B16" s="28" t="s">
        <v>4</v>
      </c>
      <c r="C16" s="37"/>
      <c r="D16" s="29" t="s">
        <v>566</v>
      </c>
      <c r="E16" s="37"/>
      <c r="F16" s="30"/>
      <c r="G16" s="42"/>
    </row>
    <row r="17" spans="1:8" ht="18.75" customHeight="1" x14ac:dyDescent="0.25">
      <c r="B17" s="36" t="s">
        <v>6</v>
      </c>
      <c r="C17" s="37"/>
      <c r="D17" s="50">
        <f>VLOOKUP(D16,Tabela15[],3,0)</f>
        <v>0</v>
      </c>
      <c r="E17" s="37"/>
      <c r="F17" s="30"/>
      <c r="G17" s="42"/>
    </row>
    <row r="18" spans="1:8" ht="3.75" customHeight="1" x14ac:dyDescent="0.25">
      <c r="A18" s="32"/>
      <c r="B18" s="33"/>
      <c r="C18" s="34"/>
      <c r="D18" s="32"/>
      <c r="E18" s="34"/>
      <c r="F18" s="38"/>
      <c r="G18" s="40"/>
      <c r="H18" s="32"/>
    </row>
    <row r="19" spans="1:8" ht="26.25" customHeight="1" x14ac:dyDescent="0.25">
      <c r="B19" s="43" t="s">
        <v>7</v>
      </c>
      <c r="C19" s="37"/>
      <c r="D19" s="51">
        <f>SUM(D12,D17)</f>
        <v>22558.560000000001</v>
      </c>
      <c r="E19" s="37"/>
      <c r="F19" s="44"/>
      <c r="G19" s="39"/>
    </row>
    <row r="20" spans="1:8" ht="18.75" customHeight="1" x14ac:dyDescent="0.25">
      <c r="B20" s="45"/>
      <c r="C20" s="37"/>
      <c r="D20" s="46"/>
      <c r="E20" s="37"/>
      <c r="F20" s="44"/>
      <c r="G20" s="39"/>
    </row>
    <row r="21" spans="1:8" ht="9.75" customHeight="1" x14ac:dyDescent="0.25">
      <c r="A21" s="32"/>
      <c r="B21" s="47"/>
      <c r="C21" s="34"/>
      <c r="E21" s="37"/>
      <c r="F21" s="39"/>
      <c r="G21" s="39"/>
    </row>
    <row r="22" spans="1:8" ht="18.75" customHeight="1" x14ac:dyDescent="0.25">
      <c r="B22" s="48" t="s">
        <v>8</v>
      </c>
      <c r="C22" s="37"/>
      <c r="D22" s="50">
        <f>VLOOKUP(D10,Tabela16[#All],2,0)</f>
        <v>60</v>
      </c>
      <c r="E22" s="37"/>
      <c r="F22" s="39"/>
      <c r="G22" s="39"/>
    </row>
    <row r="23" spans="1:8" ht="18.75" customHeight="1" x14ac:dyDescent="0.25">
      <c r="B23" s="48" t="s">
        <v>565</v>
      </c>
      <c r="C23" s="37"/>
      <c r="D23" s="52">
        <f>D22/D19</f>
        <v>2.6597442389939782E-3</v>
      </c>
      <c r="E23" s="37"/>
      <c r="F23" s="39"/>
      <c r="G23" s="39"/>
    </row>
    <row r="24" spans="1:8" ht="9.75" customHeight="1" x14ac:dyDescent="0.25">
      <c r="A24" s="32"/>
      <c r="B24" s="47"/>
      <c r="C24" s="34"/>
      <c r="E24" s="37"/>
      <c r="F24" s="39"/>
      <c r="G24" s="39"/>
    </row>
    <row r="25" spans="1:8" ht="21" customHeight="1" x14ac:dyDescent="0.25">
      <c r="B25" s="80" t="s">
        <v>584</v>
      </c>
      <c r="C25" s="80"/>
      <c r="D25" s="80"/>
      <c r="E25" s="37"/>
    </row>
    <row r="26" spans="1:8" ht="3.75" customHeight="1" x14ac:dyDescent="0.25">
      <c r="B26" s="47"/>
      <c r="C26" s="37"/>
      <c r="E26" s="37"/>
    </row>
    <row r="27" spans="1:8" ht="18.75" customHeight="1" x14ac:dyDescent="0.25">
      <c r="B27" s="28" t="s">
        <v>10</v>
      </c>
      <c r="C27" s="37"/>
      <c r="D27" s="49">
        <v>3.5000000000000001E-3</v>
      </c>
      <c r="E27" s="37"/>
      <c r="F27" s="53">
        <f t="shared" ref="F27" si="0">$D$19*D27</f>
        <v>78.95496</v>
      </c>
      <c r="G27" s="39"/>
    </row>
    <row r="29" spans="1:8" x14ac:dyDescent="0.25"/>
    <row r="30" spans="1:8" x14ac:dyDescent="0.25"/>
  </sheetData>
  <sheetProtection algorithmName="SHA-512" hashValue="mjXb9sAhweJt97HzjR17YJrMtodoiYOPpgFGplUJvWae2MbK+vH4eC/O4BEJLYmoH46vzGXB3Jo4uPVJygCHcQ==" saltValue="7tXPMLvO7AiyKtJPWYCd2Q==" spinCount="100000" sheet="1" objects="1" scenarios="1"/>
  <mergeCells count="3">
    <mergeCell ref="B8:D8"/>
    <mergeCell ref="B14:D14"/>
    <mergeCell ref="B25:D25"/>
  </mergeCells>
  <dataValidations count="1">
    <dataValidation allowBlank="1" showInputMessage="1" showErrorMessage="1" sqref="D17" xr:uid="{965BFFA1-0D8C-43B3-9845-7CC7C4727011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2B1FF1-8CCC-4993-9B70-A1E1C70DDCC5}">
          <x14:formula1>
            <xm:f>'Dados BR'!$B$16:$B$51</xm:f>
          </x14:formula1>
          <xm:sqref>D16</xm:sqref>
        </x14:dataValidation>
        <x14:dataValidation type="list" allowBlank="1" showInputMessage="1" showErrorMessage="1" xr:uid="{34F02E13-584D-4FEB-8D74-43630EEFFE82}">
          <x14:formula1>
            <xm:f>'Dados BR'!$B$7:$B$12</xm:f>
          </x14:formula1>
          <xm:sqref>D10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80E2-1B97-4638-BAC5-96ABD832DCED}">
  <dimension ref="B1:H51"/>
  <sheetViews>
    <sheetView showGridLines="0" zoomScaleNormal="100" workbookViewId="0">
      <pane ySplit="4" topLeftCell="A5" activePane="bottomLeft" state="frozen"/>
      <selection pane="bottomLeft" activeCell="H11" sqref="H11"/>
    </sheetView>
  </sheetViews>
  <sheetFormatPr defaultRowHeight="18" customHeight="1" x14ac:dyDescent="0.25"/>
  <cols>
    <col min="1" max="1" width="2.7109375" customWidth="1"/>
    <col min="2" max="2" width="26.5703125" bestFit="1" customWidth="1"/>
    <col min="3" max="3" width="28.85546875" bestFit="1" customWidth="1"/>
    <col min="4" max="4" width="18.28515625" customWidth="1"/>
    <col min="5" max="5" width="17.140625" bestFit="1" customWidth="1"/>
    <col min="7" max="7" width="14.85546875" customWidth="1"/>
    <col min="8" max="8" width="16.85546875" bestFit="1" customWidth="1"/>
  </cols>
  <sheetData>
    <row r="1" spans="2:8" s="1" customFormat="1" ht="18" customHeight="1" x14ac:dyDescent="0.25"/>
    <row r="2" spans="2:8" s="1" customFormat="1" ht="18" customHeight="1" x14ac:dyDescent="0.25"/>
    <row r="3" spans="2:8" s="1" customFormat="1" ht="18" customHeight="1" x14ac:dyDescent="0.25"/>
    <row r="4" spans="2:8" s="3" customFormat="1" ht="21.95" customHeight="1" thickBot="1" x14ac:dyDescent="0.3">
      <c r="B4" s="2" t="s">
        <v>582</v>
      </c>
    </row>
    <row r="5" spans="2:8" s="1" customFormat="1" ht="8.1" customHeight="1" thickTop="1" x14ac:dyDescent="0.25"/>
    <row r="6" spans="2:8" ht="18" customHeight="1" x14ac:dyDescent="0.25">
      <c r="B6" s="12" t="s">
        <v>277</v>
      </c>
      <c r="C6" s="12" t="s">
        <v>11</v>
      </c>
      <c r="D6" s="12" t="s">
        <v>578</v>
      </c>
      <c r="E6" s="12" t="s">
        <v>579</v>
      </c>
      <c r="G6" s="12" t="s">
        <v>11</v>
      </c>
      <c r="H6" s="12" t="s">
        <v>575</v>
      </c>
    </row>
    <row r="7" spans="2:8" ht="18" customHeight="1" x14ac:dyDescent="0.25">
      <c r="B7" t="s">
        <v>57</v>
      </c>
      <c r="C7" t="s">
        <v>12</v>
      </c>
      <c r="D7" s="16">
        <v>33086.1</v>
      </c>
      <c r="E7" s="15">
        <v>36694</v>
      </c>
      <c r="G7" t="s">
        <v>57</v>
      </c>
      <c r="H7" s="15">
        <v>85</v>
      </c>
    </row>
    <row r="8" spans="2:8" ht="18" customHeight="1" x14ac:dyDescent="0.25">
      <c r="B8" t="s">
        <v>50</v>
      </c>
      <c r="C8" t="s">
        <v>13</v>
      </c>
      <c r="D8" s="16">
        <v>31815.03</v>
      </c>
      <c r="E8" s="15">
        <v>35275.269999999997</v>
      </c>
      <c r="G8" t="s">
        <v>50</v>
      </c>
      <c r="H8" s="15">
        <v>82</v>
      </c>
    </row>
    <row r="9" spans="2:8" ht="18" customHeight="1" x14ac:dyDescent="0.25">
      <c r="B9" t="s">
        <v>18</v>
      </c>
      <c r="C9" t="s">
        <v>14</v>
      </c>
      <c r="D9" s="16">
        <v>29616.38</v>
      </c>
      <c r="E9" s="15">
        <v>32837.49</v>
      </c>
      <c r="G9" t="s">
        <v>18</v>
      </c>
      <c r="H9" s="15">
        <v>76</v>
      </c>
    </row>
    <row r="10" spans="2:8" ht="18" customHeight="1" x14ac:dyDescent="0.25">
      <c r="B10" t="s">
        <v>1</v>
      </c>
      <c r="C10" t="s">
        <v>15</v>
      </c>
      <c r="D10" s="16">
        <v>27564.05</v>
      </c>
      <c r="E10" s="15">
        <v>30561.95</v>
      </c>
      <c r="G10" t="s">
        <v>1</v>
      </c>
      <c r="H10" s="15">
        <v>71</v>
      </c>
    </row>
    <row r="11" spans="2:8" ht="18" customHeight="1" x14ac:dyDescent="0.25">
      <c r="B11" t="s">
        <v>52</v>
      </c>
      <c r="C11" t="s">
        <v>16</v>
      </c>
      <c r="D11" s="16">
        <v>25659.15</v>
      </c>
      <c r="E11" s="15">
        <v>28449.88</v>
      </c>
      <c r="G11" t="s">
        <v>52</v>
      </c>
      <c r="H11" s="15">
        <v>66</v>
      </c>
    </row>
    <row r="12" spans="2:8" ht="18" customHeight="1" x14ac:dyDescent="0.25">
      <c r="B12" t="s">
        <v>67</v>
      </c>
      <c r="C12" t="s">
        <v>17</v>
      </c>
      <c r="D12" s="16">
        <v>22558.560000000001</v>
      </c>
      <c r="E12" s="15">
        <v>22558.560000000001</v>
      </c>
      <c r="G12" t="s">
        <v>67</v>
      </c>
      <c r="H12" s="15">
        <v>60</v>
      </c>
    </row>
    <row r="15" spans="2:8" ht="18" customHeight="1" x14ac:dyDescent="0.25">
      <c r="B15" s="21" t="s">
        <v>279</v>
      </c>
      <c r="C15" s="12" t="s">
        <v>580</v>
      </c>
      <c r="D15" s="12" t="s">
        <v>581</v>
      </c>
    </row>
    <row r="16" spans="2:8" ht="18" customHeight="1" x14ac:dyDescent="0.25">
      <c r="B16" s="17" t="s">
        <v>566</v>
      </c>
      <c r="C16" s="18">
        <v>0</v>
      </c>
      <c r="D16" s="19">
        <v>0</v>
      </c>
    </row>
    <row r="17" spans="2:4" ht="18" customHeight="1" x14ac:dyDescent="0.25">
      <c r="B17" t="s">
        <v>276</v>
      </c>
      <c r="C17" s="18">
        <v>393.01</v>
      </c>
      <c r="D17" s="20">
        <v>428.38</v>
      </c>
    </row>
    <row r="18" spans="2:4" ht="18" customHeight="1" x14ac:dyDescent="0.25">
      <c r="B18" t="s">
        <v>275</v>
      </c>
      <c r="C18" s="18">
        <v>664.2</v>
      </c>
      <c r="D18" s="20">
        <v>723.98</v>
      </c>
    </row>
    <row r="19" spans="2:4" ht="18" customHeight="1" x14ac:dyDescent="0.25">
      <c r="B19" t="s">
        <v>274</v>
      </c>
      <c r="C19" s="18">
        <v>1187.56</v>
      </c>
      <c r="D19" s="20">
        <v>1294.43</v>
      </c>
    </row>
    <row r="20" spans="2:4" ht="18" customHeight="1" x14ac:dyDescent="0.25">
      <c r="B20" t="s">
        <v>273</v>
      </c>
      <c r="C20" s="18">
        <v>1425.44</v>
      </c>
      <c r="D20" s="20">
        <v>1553.73</v>
      </c>
    </row>
    <row r="21" spans="2:4" ht="18" customHeight="1" x14ac:dyDescent="0.25">
      <c r="B21" t="s">
        <v>272</v>
      </c>
      <c r="C21" s="18">
        <v>1925.77</v>
      </c>
      <c r="D21" s="20">
        <v>2099.09</v>
      </c>
    </row>
    <row r="22" spans="2:4" ht="18" customHeight="1" x14ac:dyDescent="0.25">
      <c r="B22" t="s">
        <v>271</v>
      </c>
      <c r="C22" s="18">
        <v>2259.64</v>
      </c>
      <c r="D22" s="20">
        <v>2463</v>
      </c>
    </row>
    <row r="23" spans="2:4" ht="18" customHeight="1" x14ac:dyDescent="0.25">
      <c r="B23" t="s">
        <v>5</v>
      </c>
      <c r="C23" s="18">
        <v>2668.47</v>
      </c>
      <c r="D23" s="20">
        <v>2908.64</v>
      </c>
    </row>
    <row r="24" spans="2:4" ht="18" customHeight="1" x14ac:dyDescent="0.25">
      <c r="B24" t="s">
        <v>270</v>
      </c>
      <c r="C24" s="18">
        <v>3078.91</v>
      </c>
      <c r="D24" s="20">
        <v>3356.01</v>
      </c>
    </row>
    <row r="25" spans="2:4" ht="18" customHeight="1" x14ac:dyDescent="0.25">
      <c r="B25" t="s">
        <v>269</v>
      </c>
      <c r="C25" s="18">
        <v>3209.6</v>
      </c>
      <c r="D25" s="20">
        <v>3498.47</v>
      </c>
    </row>
    <row r="26" spans="2:4" ht="18" customHeight="1" x14ac:dyDescent="0.25">
      <c r="B26" t="s">
        <v>268</v>
      </c>
      <c r="C26" s="18">
        <v>4087.96</v>
      </c>
      <c r="D26" s="20">
        <v>4455.87</v>
      </c>
    </row>
    <row r="27" spans="2:4" ht="18" customHeight="1" x14ac:dyDescent="0.25">
      <c r="B27" t="s">
        <v>267</v>
      </c>
      <c r="C27" s="18">
        <v>4765.13</v>
      </c>
      <c r="D27" s="20">
        <v>5193.87</v>
      </c>
    </row>
    <row r="28" spans="2:4" ht="18" customHeight="1" x14ac:dyDescent="0.25">
      <c r="B28" t="s">
        <v>266</v>
      </c>
      <c r="C28" s="18">
        <v>5976.02</v>
      </c>
      <c r="D28" s="20">
        <v>6513.87</v>
      </c>
    </row>
    <row r="29" spans="2:4" ht="18" customHeight="1" x14ac:dyDescent="0.25">
      <c r="B29" t="s">
        <v>265</v>
      </c>
      <c r="C29" s="18">
        <v>7937.44</v>
      </c>
      <c r="D29" s="20">
        <v>8651.81</v>
      </c>
    </row>
    <row r="30" spans="2:4" ht="18" customHeight="1" x14ac:dyDescent="0.25">
      <c r="B30" t="s">
        <v>264</v>
      </c>
      <c r="C30" s="18">
        <v>8916.56</v>
      </c>
      <c r="D30" s="20">
        <v>10432.370000000001</v>
      </c>
    </row>
    <row r="31" spans="2:4" ht="18" customHeight="1" x14ac:dyDescent="0.25">
      <c r="B31" t="s">
        <v>263</v>
      </c>
      <c r="C31" s="18">
        <v>10424.34</v>
      </c>
      <c r="D31" s="20">
        <v>12196.47</v>
      </c>
    </row>
    <row r="32" spans="2:4" ht="18" customHeight="1" x14ac:dyDescent="0.25">
      <c r="B32" t="s">
        <v>262</v>
      </c>
      <c r="C32" s="18">
        <v>12004.84</v>
      </c>
      <c r="D32" s="20">
        <v>14045.67</v>
      </c>
    </row>
    <row r="33" spans="2:4" ht="18" customHeight="1" x14ac:dyDescent="0.25">
      <c r="B33" t="s">
        <v>261</v>
      </c>
      <c r="C33" s="18">
        <v>13630.81</v>
      </c>
      <c r="D33" s="20">
        <v>16765.900000000001</v>
      </c>
    </row>
    <row r="34" spans="2:4" ht="18" customHeight="1" x14ac:dyDescent="0.25">
      <c r="B34" t="s">
        <v>280</v>
      </c>
      <c r="C34" s="18">
        <v>393.01</v>
      </c>
      <c r="D34" s="20">
        <v>0</v>
      </c>
    </row>
    <row r="35" spans="2:4" ht="18" customHeight="1" x14ac:dyDescent="0.25">
      <c r="B35" t="s">
        <v>281</v>
      </c>
      <c r="C35" s="18">
        <v>664.2</v>
      </c>
      <c r="D35" s="20">
        <v>0</v>
      </c>
    </row>
    <row r="36" spans="2:4" ht="18" customHeight="1" x14ac:dyDescent="0.25">
      <c r="B36" t="s">
        <v>282</v>
      </c>
      <c r="C36" s="18">
        <v>1187.56</v>
      </c>
      <c r="D36" s="20">
        <v>0</v>
      </c>
    </row>
    <row r="37" spans="2:4" ht="18" customHeight="1" x14ac:dyDescent="0.25">
      <c r="B37" t="s">
        <v>283</v>
      </c>
      <c r="C37" s="18">
        <v>1425.44</v>
      </c>
      <c r="D37" s="20">
        <v>0</v>
      </c>
    </row>
    <row r="38" spans="2:4" ht="18" customHeight="1" x14ac:dyDescent="0.25">
      <c r="B38" t="s">
        <v>284</v>
      </c>
      <c r="C38" s="18">
        <v>3209.6</v>
      </c>
      <c r="D38" s="20">
        <v>3498.47</v>
      </c>
    </row>
    <row r="39" spans="2:4" ht="18" customHeight="1" x14ac:dyDescent="0.25">
      <c r="B39" t="s">
        <v>285</v>
      </c>
      <c r="C39" s="18">
        <v>3766.05</v>
      </c>
      <c r="D39" s="20">
        <v>4104.99</v>
      </c>
    </row>
    <row r="40" spans="2:4" ht="18" customHeight="1" x14ac:dyDescent="0.25">
      <c r="B40" t="s">
        <v>286</v>
      </c>
      <c r="C40" s="18">
        <v>4447.45</v>
      </c>
      <c r="D40" s="20">
        <v>4847.72</v>
      </c>
    </row>
    <row r="41" spans="2:4" ht="18" customHeight="1" x14ac:dyDescent="0.25">
      <c r="B41" t="s">
        <v>287</v>
      </c>
      <c r="C41" s="18">
        <v>5130.6099999999997</v>
      </c>
      <c r="D41" s="20">
        <v>5592.36</v>
      </c>
    </row>
    <row r="42" spans="2:4" ht="18" customHeight="1" x14ac:dyDescent="0.25">
      <c r="B42" t="s">
        <v>288</v>
      </c>
      <c r="C42" s="18">
        <v>5349.34</v>
      </c>
      <c r="D42" s="20">
        <v>5803.78</v>
      </c>
    </row>
    <row r="43" spans="2:4" ht="18" customHeight="1" x14ac:dyDescent="0.25">
      <c r="B43" t="s">
        <v>289</v>
      </c>
      <c r="C43" s="18">
        <v>6813.25</v>
      </c>
      <c r="D43" s="20">
        <v>7426.44</v>
      </c>
    </row>
    <row r="44" spans="2:4" ht="18" customHeight="1" x14ac:dyDescent="0.25">
      <c r="B44" t="s">
        <v>290</v>
      </c>
      <c r="C44" s="18">
        <v>7941.89</v>
      </c>
      <c r="D44" s="20">
        <v>8656.66</v>
      </c>
    </row>
    <row r="45" spans="2:4" ht="18" customHeight="1" x14ac:dyDescent="0.25">
      <c r="B45" t="s">
        <v>291</v>
      </c>
      <c r="C45" s="18">
        <v>9960.0499999999993</v>
      </c>
      <c r="D45" s="20">
        <v>10856.45</v>
      </c>
    </row>
    <row r="46" spans="2:4" ht="18" customHeight="1" x14ac:dyDescent="0.25">
      <c r="B46" t="s">
        <v>292</v>
      </c>
      <c r="C46" s="18">
        <v>13229.07</v>
      </c>
      <c r="D46" s="20">
        <v>14419.69</v>
      </c>
    </row>
    <row r="47" spans="2:4" ht="18" customHeight="1" x14ac:dyDescent="0.25">
      <c r="B47" t="s">
        <v>293</v>
      </c>
      <c r="C47" s="18">
        <v>14860.92</v>
      </c>
      <c r="D47" s="20">
        <v>17387.27</v>
      </c>
    </row>
    <row r="48" spans="2:4" ht="18" customHeight="1" x14ac:dyDescent="0.25">
      <c r="B48" t="s">
        <v>294</v>
      </c>
      <c r="C48" s="18">
        <v>17373.919999999998</v>
      </c>
      <c r="D48" s="20">
        <v>20327.48</v>
      </c>
    </row>
    <row r="49" spans="2:4" ht="18" customHeight="1" x14ac:dyDescent="0.25">
      <c r="B49" t="s">
        <v>295</v>
      </c>
      <c r="C49" s="18">
        <v>20008.080000000002</v>
      </c>
      <c r="D49" s="20">
        <v>23409.45</v>
      </c>
    </row>
    <row r="50" spans="2:4" ht="18" customHeight="1" x14ac:dyDescent="0.25">
      <c r="B50" t="s">
        <v>296</v>
      </c>
      <c r="C50" s="18">
        <v>22718.03</v>
      </c>
      <c r="D50" s="20">
        <v>27943.17</v>
      </c>
    </row>
    <row r="51" spans="2:4" ht="18" customHeight="1" x14ac:dyDescent="0.25">
      <c r="B51" t="s">
        <v>278</v>
      </c>
      <c r="C51" s="18">
        <v>24553.279999999999</v>
      </c>
      <c r="D51" s="20">
        <v>31919.27</v>
      </c>
    </row>
  </sheetData>
  <sheetProtection algorithmName="SHA-512" hashValue="84moyYtWVMfiX8FiHpAG3Sy1t0W5fXvIhpZXAbom+0g3zUY3ERTBExabTEip6AeAR4/zvzjlNinIZUsokM78yQ==" saltValue="4TiVL43CgevzdyteKm8jMQ==" spinCount="100000" sheet="1" objects="1" scenarios="1"/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Simulação EX</vt:lpstr>
      <vt:lpstr>Dados EX</vt:lpstr>
      <vt:lpstr>Simulação BR</vt:lpstr>
      <vt:lpstr>Dados BR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Secretaria - ADB Sindical</dc:creator>
  <cp:keywords/>
  <dc:description/>
  <cp:lastModifiedBy>Secretaria - ADB Sindical</cp:lastModifiedBy>
  <cp:revision/>
  <dcterms:created xsi:type="dcterms:W3CDTF">2026-01-09T19:59:25Z</dcterms:created>
  <dcterms:modified xsi:type="dcterms:W3CDTF">2026-04-24T17:40:16Z</dcterms:modified>
  <cp:category/>
  <cp:contentStatus/>
</cp:coreProperties>
</file>